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80" windowHeight="9345" activeTab="0"/>
  </bookViews>
  <sheets>
    <sheet name="Calcul perso" sheetId="1" r:id="rId1"/>
    <sheet name="Liste des Pouvoirs" sheetId="2" r:id="rId2"/>
  </sheets>
  <definedNames/>
  <calcPr fullCalcOnLoad="1"/>
</workbook>
</file>

<file path=xl/sharedStrings.xml><?xml version="1.0" encoding="utf-8"?>
<sst xmlns="http://schemas.openxmlformats.org/spreadsheetml/2006/main" count="1931" uniqueCount="974">
  <si>
    <t>utilisable 1fois par semaine, 3minutes de test de futur possible puis rembobinage</t>
  </si>
  <si>
    <t>OF85</t>
  </si>
  <si>
    <t>Main de Gloire</t>
  </si>
  <si>
    <t>bonus de 4 rang en intrusion et discrétion en cambriolage (objet vaudou)</t>
  </si>
  <si>
    <t>Scalpel de Shaytan</t>
  </si>
  <si>
    <t>Découpe le visage de qq un et se l'appose sur soi , (comme pouvoir Polymorphie) , durée en Heures , Possede 6PP , rechargeable</t>
  </si>
  <si>
    <t>Masque rituel de Pazuzu</t>
  </si>
  <si>
    <t>Inflige le pouvoir Cauchemar (niv2) chaque nuit a ceux chez qui il est , à charger soi même en PP</t>
  </si>
  <si>
    <t>Something Borrowed</t>
  </si>
  <si>
    <t xml:space="preserve">Voil nuptial ancien , déclenche le pouvoir Orgasme mortel (niv2) pour la nuit de noce , </t>
  </si>
  <si>
    <t>Fillette Voodoo</t>
  </si>
  <si>
    <t>permet d'affecter a distance le propriétaire de cette poupée (pour 1PP supplémentaire du cout normal)</t>
  </si>
  <si>
    <t>GRADES</t>
  </si>
  <si>
    <t>Conditions</t>
  </si>
  <si>
    <t>Maximaux</t>
  </si>
  <si>
    <t>Pouvoirs de Grade</t>
  </si>
  <si>
    <t>c5+   t7+   p2+   15PP</t>
  </si>
  <si>
    <t>pas de pouvoir</t>
  </si>
  <si>
    <t>aucun blâme / PA &gt; 0 pendant 1 mois</t>
  </si>
  <si>
    <t>c5+   t8+   p4+  25PP</t>
  </si>
  <si>
    <t>gagne 2 niveaux dans un domaine    ou    1 niveau dans deux domaines de son supérieur</t>
  </si>
  <si>
    <t>aucun blâme  /  PA &gt;10 pendant 1 an  /  niveau de Foi de 3  /  PP&gt;20</t>
  </si>
  <si>
    <t>c6+   t9+   p6+  40PP</t>
  </si>
  <si>
    <t xml:space="preserve">aucun blâme  /  PA &gt;20 pendant 50 ans  /  niveau de Foi de 5  /  PP&gt;30  /  se faire remarquer </t>
  </si>
  <si>
    <t>c7+  t10+  p8+  60PP</t>
  </si>
  <si>
    <t>POUVOIRS DE GRADE LIE AU DOMAINE DU SUPERIEUR</t>
  </si>
  <si>
    <t>niv</t>
  </si>
  <si>
    <t>effet</t>
  </si>
  <si>
    <t>Détection du domaine: Présence , intensité et legere compréhension de ce qui est lié au domaine</t>
  </si>
  <si>
    <t>Création mineure liée au domaine: crée un petit objet , une idée , un effet mineur qui disparaît au bout d'une heure</t>
  </si>
  <si>
    <t>Tentation liée au domaine: donne l'impulsion d'agir mais n'insuffle pas l'idée (réservé aux démons)</t>
  </si>
  <si>
    <t>Sermon: permet de résister à la tentation (réservé aux anges)</t>
  </si>
  <si>
    <t xml:space="preserve">Perception liée au domaine : Recherche sur 10^niv m , </t>
  </si>
  <si>
    <t>Création majeure lée au domaine : objets mineurs permanents , ou objets majeurs qui durent 1heure par niv</t>
  </si>
  <si>
    <t>Ruine : Eprouve un mortel en le tentant dans une discussion et en appyant sur une de ses envies (réservé aux démons)</t>
  </si>
  <si>
    <t>Vertu : Permet de libérer un humain consentant de ses tentations lui offrant 4colonnes des bonus (réservé aux anges)</t>
  </si>
  <si>
    <t>Connaissance liée au domaine : obtiens des informations liées a l'objet de son domaine</t>
  </si>
  <si>
    <t>Contrôle : contrôle relatif dune personne liée au domaine, permet aussi de booster les pouvoirs mentaux vs le domaine de 4colonnes, journée de travail instantanée sur le domaine</t>
  </si>
  <si>
    <t>Pouvoirs des Archanges</t>
  </si>
  <si>
    <t>SOMME des PA</t>
  </si>
  <si>
    <t>Identité</t>
  </si>
  <si>
    <t>Supérieur</t>
  </si>
  <si>
    <t>Grade</t>
  </si>
  <si>
    <t>Force</t>
  </si>
  <si>
    <t>Agilité</t>
  </si>
  <si>
    <t>Perception</t>
  </si>
  <si>
    <t>Volonté</t>
  </si>
  <si>
    <t>Présence</t>
  </si>
  <si>
    <t>Foi</t>
  </si>
  <si>
    <t>Talents Principaux</t>
  </si>
  <si>
    <t>Baratin</t>
  </si>
  <si>
    <t>Combat</t>
  </si>
  <si>
    <t>Défense</t>
  </si>
  <si>
    <t>Discrétion</t>
  </si>
  <si>
    <t>Discussion</t>
  </si>
  <si>
    <t>Enquête</t>
  </si>
  <si>
    <t>Fouille</t>
  </si>
  <si>
    <t>Intrusion</t>
  </si>
  <si>
    <t>Médecine</t>
  </si>
  <si>
    <t>Séduction</t>
  </si>
  <si>
    <t>Tir</t>
  </si>
  <si>
    <t>Talents secondaires</t>
  </si>
  <si>
    <t>Acrobatie</t>
  </si>
  <si>
    <t>Aisance Sociale</t>
  </si>
  <si>
    <t>Art</t>
  </si>
  <si>
    <t>Athlétisme</t>
  </si>
  <si>
    <t>Conduite</t>
  </si>
  <si>
    <t>Culture Générale</t>
  </si>
  <si>
    <t>Informatique</t>
  </si>
  <si>
    <t>Intimidation</t>
  </si>
  <si>
    <t>Naviguation</t>
  </si>
  <si>
    <t>Pilotage</t>
  </si>
  <si>
    <t>Sv Criminel</t>
  </si>
  <si>
    <t>Sv d'espion</t>
  </si>
  <si>
    <t>Sv militaire</t>
  </si>
  <si>
    <t>Sv occulte</t>
  </si>
  <si>
    <t>Science</t>
  </si>
  <si>
    <t>Survie</t>
  </si>
  <si>
    <t>Technique</t>
  </si>
  <si>
    <t>Talents exotiques</t>
  </si>
  <si>
    <t>PP</t>
  </si>
  <si>
    <t>Pouvoirs</t>
  </si>
  <si>
    <t>PA</t>
  </si>
  <si>
    <t>Cout en PA</t>
  </si>
  <si>
    <t>Caractéristiques</t>
  </si>
  <si>
    <t>Comment utiliser cette feuille ?</t>
  </si>
  <si>
    <t>Cette feuille aide à la création d'un personnage pour INS/MV 4,</t>
  </si>
  <si>
    <t>Corps à Corps</t>
  </si>
  <si>
    <t>Projection temporelle</t>
  </si>
  <si>
    <t>Langues (nombre de)</t>
  </si>
  <si>
    <t>Accoutumance</t>
  </si>
  <si>
    <t>Adhérence</t>
  </si>
  <si>
    <t>Alliance</t>
  </si>
  <si>
    <t>Anaérobiose</t>
  </si>
  <si>
    <t>Apparence horrifique</t>
  </si>
  <si>
    <t>Appel des animaux</t>
  </si>
  <si>
    <t>Camisole</t>
  </si>
  <si>
    <t>Champ de force</t>
  </si>
  <si>
    <t>Champ magnétique</t>
  </si>
  <si>
    <t>Charme</t>
  </si>
  <si>
    <t>Contrat divin</t>
  </si>
  <si>
    <t>Contrôle des animaux</t>
  </si>
  <si>
    <t>Cuisine démoniaque</t>
  </si>
  <si>
    <t>Déguisement superficiel</t>
  </si>
  <si>
    <t>Détection du danger</t>
  </si>
  <si>
    <t>Détection du futur proche</t>
  </si>
  <si>
    <t>Disparition</t>
  </si>
  <si>
    <t>Domination</t>
  </si>
  <si>
    <t>Douleur</t>
  </si>
  <si>
    <t>Enfance</t>
  </si>
  <si>
    <t>Esprit chaotique</t>
  </si>
  <si>
    <t>Esquive acrobatique</t>
  </si>
  <si>
    <t>Etouffement</t>
  </si>
  <si>
    <t>Eventration</t>
  </si>
  <si>
    <t>Exorcisme</t>
  </si>
  <si>
    <t>Forme de combat</t>
  </si>
  <si>
    <t>Froid polaire</t>
  </si>
  <si>
    <t>Gag absurde</t>
  </si>
  <si>
    <t>Glandage</t>
  </si>
  <si>
    <t>Graisse</t>
  </si>
  <si>
    <t>Guérison</t>
  </si>
  <si>
    <t>Humanité</t>
  </si>
  <si>
    <t>Hurlement démoniaque</t>
  </si>
  <si>
    <t>Illusion</t>
  </si>
  <si>
    <t>Immunité contre l'acide</t>
  </si>
  <si>
    <t>Immunité contre l'électricité</t>
  </si>
  <si>
    <t>Incendie</t>
  </si>
  <si>
    <t>Infection</t>
  </si>
  <si>
    <t>Invisibilité</t>
  </si>
  <si>
    <t>Innovation</t>
  </si>
  <si>
    <t>Invention</t>
  </si>
  <si>
    <t>Jet d'acide</t>
  </si>
  <si>
    <t>Jugement</t>
  </si>
  <si>
    <t>Juste lame</t>
  </si>
  <si>
    <t>Langage universel</t>
  </si>
  <si>
    <t>Membre blindé</t>
  </si>
  <si>
    <t>Message officiel</t>
  </si>
  <si>
    <t>Nécrose</t>
  </si>
  <si>
    <t>Non détection</t>
  </si>
  <si>
    <t>Œuvre d'art</t>
  </si>
  <si>
    <t>Onde de choc</t>
  </si>
  <si>
    <t>Orgasme mortel</t>
  </si>
  <si>
    <t>Ouverture</t>
  </si>
  <si>
    <t>Paralysie</t>
  </si>
  <si>
    <t>Perturbation de pouvoir</t>
  </si>
  <si>
    <t>Poltergeist</t>
  </si>
  <si>
    <t>Polymorphie</t>
  </si>
  <si>
    <t>Possession</t>
  </si>
  <si>
    <t>Psychométrie</t>
  </si>
  <si>
    <t>Sacrifice ultime</t>
  </si>
  <si>
    <t>Science infuse</t>
  </si>
  <si>
    <t>Torture</t>
  </si>
  <si>
    <t>Vengeance toxique</t>
  </si>
  <si>
    <t>Vie subaquatique</t>
  </si>
  <si>
    <t>Vitesse</t>
  </si>
  <si>
    <t>Voix impérieuse</t>
  </si>
  <si>
    <t>Vol</t>
  </si>
  <si>
    <t>Déphasage</t>
  </si>
  <si>
    <t>Invariant</t>
  </si>
  <si>
    <t>Absorbtion d'amour</t>
  </si>
  <si>
    <t>Absorbtion de douleur</t>
  </si>
  <si>
    <t>Absorbtion de force</t>
  </si>
  <si>
    <t>Absorbtion de gentillesse</t>
  </si>
  <si>
    <t>Absorbtion de présence</t>
  </si>
  <si>
    <t>Absorbtion de violence</t>
  </si>
  <si>
    <t>Absorbtion de volonté</t>
  </si>
  <si>
    <t>Absorbtion du bien</t>
  </si>
  <si>
    <t>Absorbtion du mal</t>
  </si>
  <si>
    <t>(Ange grade 0 = 100PA)</t>
  </si>
  <si>
    <t>(Demon grade 0 = 80PA)</t>
  </si>
  <si>
    <t>In nomine satanis / Magna veritas est un jeu Siroz Poductions édité par Asmodée Editions.</t>
  </si>
  <si>
    <t>PA dépensés</t>
  </si>
  <si>
    <t>Feuille 0.3 par Vyk sur une base de Antonin Subtil</t>
  </si>
  <si>
    <t>PA dépensés 1par1</t>
  </si>
  <si>
    <t>PA dépensés 2 par 2</t>
  </si>
  <si>
    <t>Niv</t>
  </si>
  <si>
    <t>PA requis</t>
  </si>
  <si>
    <t>Objets &amp; Influences</t>
  </si>
  <si>
    <t>Points de Pouvoirs</t>
  </si>
  <si>
    <t>Points de Fatigue</t>
  </si>
  <si>
    <t>PA par rang</t>
  </si>
  <si>
    <t>Total Talents</t>
  </si>
  <si>
    <t xml:space="preserve">      secondaire</t>
  </si>
  <si>
    <t xml:space="preserve">      principaux</t>
  </si>
  <si>
    <t>Il vous faut définir un camp et un grade : Ange/Demon, de grade de 0 à 3</t>
  </si>
  <si>
    <t>Dans le cas d'un pouvoir sans niveau, donc invariant, mettez un "x" dans la colonne invariant</t>
  </si>
  <si>
    <t>Choisissez entre</t>
  </si>
  <si>
    <t xml:space="preserve"> Ange &amp; Démon</t>
  </si>
  <si>
    <t>Blessure Légère</t>
  </si>
  <si>
    <t>Blessure Grave</t>
  </si>
  <si>
    <t>Blessure Fatale</t>
  </si>
  <si>
    <t>Mort Subite</t>
  </si>
  <si>
    <t>Aide à la création personnalisée de personnages</t>
  </si>
  <si>
    <t>In Nomine Satanis / Magna Veritas 4e Edition</t>
  </si>
  <si>
    <t>Sommeil</t>
  </si>
  <si>
    <t>Corps liquide</t>
  </si>
  <si>
    <t>Jet d'eau bénite</t>
  </si>
  <si>
    <t>AVANTAGES SOCIAUX &amp; SERVITEURS</t>
  </si>
  <si>
    <t>Page</t>
  </si>
  <si>
    <t>Nom</t>
  </si>
  <si>
    <t>Description</t>
  </si>
  <si>
    <t>Lieux de réunion &amp; Planques</t>
  </si>
  <si>
    <t>lieu privé sur  et discret</t>
  </si>
  <si>
    <t>Couvertures &amp; Ressources</t>
  </si>
  <si>
    <t>pareil mais avec des revenus</t>
  </si>
  <si>
    <t>Serviteur humain influent</t>
  </si>
  <si>
    <t>peut fournir des infos, des services voir user de son influence</t>
  </si>
  <si>
    <t>Groupe d'humains (10)</t>
  </si>
  <si>
    <t xml:space="preserve">influence sur une bande </t>
  </si>
  <si>
    <t>Serviteur de Dieu</t>
  </si>
  <si>
    <t>humain avec des pouvoirs</t>
  </si>
  <si>
    <t>Soldats de Dieu (6)</t>
  </si>
  <si>
    <t>Morts Vivants (10)</t>
  </si>
  <si>
    <t>Familier</t>
  </si>
  <si>
    <t>sous forme humaine , animale ou objet</t>
  </si>
  <si>
    <t>POUVOIRS DES ARCHANGES</t>
  </si>
  <si>
    <t>Type</t>
  </si>
  <si>
    <t>Contre</t>
  </si>
  <si>
    <t>Portée</t>
  </si>
  <si>
    <t>Abondance</t>
  </si>
  <si>
    <t>spirituel</t>
  </si>
  <si>
    <t>2 Alain</t>
  </si>
  <si>
    <t>longue</t>
  </si>
  <si>
    <t>crée 5xniv rations 3jours de satiété</t>
  </si>
  <si>
    <t>OF100</t>
  </si>
  <si>
    <t>Bénévolat</t>
  </si>
  <si>
    <t>3 Alain (20PP)</t>
  </si>
  <si>
    <t>très courte</t>
  </si>
  <si>
    <t>oblige la cible a aider dans une tache précise, impossible de cibler un hostile</t>
  </si>
  <si>
    <t>Assaut spirituel</t>
  </si>
  <si>
    <t>3 Ange</t>
  </si>
  <si>
    <t>moyenne</t>
  </si>
  <si>
    <t>détruit MR PP et moitié moins PF</t>
  </si>
  <si>
    <t>OF103</t>
  </si>
  <si>
    <t>Examen de Conscience</t>
  </si>
  <si>
    <t>jet standard , obtienune  vision du destin de la cible et de sa destination post mortem présumée</t>
  </si>
  <si>
    <t>Corps de rêve</t>
  </si>
  <si>
    <t>3/heure</t>
  </si>
  <si>
    <t>3 Blandine</t>
  </si>
  <si>
    <t>-</t>
  </si>
  <si>
    <t>toute personne qui regarde voit son idéal masculin ou féminin , bonus de niv à Présence , Baratin , Kama sutra ,,, etc et nivx2 en seduction</t>
  </si>
  <si>
    <t>Rêve divin</t>
  </si>
  <si>
    <t>10 (1heure)</t>
  </si>
  <si>
    <t>spirituelle (sans vue)</t>
  </si>
  <si>
    <t>affecte les souvenirs de qq un via les rêves , MR années précédents , MR souvenirs</t>
  </si>
  <si>
    <t>BD74</t>
  </si>
  <si>
    <t>Conscience</t>
  </si>
  <si>
    <t>3 Catherine</t>
  </si>
  <si>
    <t>combat</t>
  </si>
  <si>
    <t>libère de toute forme de contrôle mental ou spirituel , de la pression sociale ou complexes</t>
  </si>
  <si>
    <t>OF105</t>
  </si>
  <si>
    <t>Respect</t>
  </si>
  <si>
    <t>développe le respect d'une personne pour la gente féminine pendant Mrheures , Malus de MR colonne si attaque une femme</t>
  </si>
  <si>
    <t>Coup de bol</t>
  </si>
  <si>
    <t>3 Christophe</t>
  </si>
  <si>
    <t>peut relancer un jet par heure de jeu avec un bonus de niv  &amp; peut booster les doubles et triples de son niv avec 2PP</t>
  </si>
  <si>
    <t>spirituelle</t>
  </si>
  <si>
    <t>renvoie la cible en enfance pour MR heures (age 2d6ans) n'affecte pas les caractéristiques mais les motivation et la maturité sociale et affective</t>
  </si>
  <si>
    <t>Pétrification</t>
  </si>
  <si>
    <t>3 Daniel</t>
  </si>
  <si>
    <t>MR&lt;4 : une partie du corps , MR=&gt;4 : pétrifié , durée MRx10min (pouvoir physique ou mentaux impossibles)</t>
  </si>
  <si>
    <t>Sanctification</t>
  </si>
  <si>
    <t>3 Daniel (20PP)</t>
  </si>
  <si>
    <t>Protege un lieu contre les forces du mal pour 1an , Jet pour entrer quand même , au niv5 on sais quand la protection est percée</t>
  </si>
  <si>
    <t>Circulaire</t>
  </si>
  <si>
    <t>3 Didier</t>
  </si>
  <si>
    <t>envoie une copie écrite (jusqu'à 3feuillets) à 2 destinataires , la note arrive 1d6min plus tard , ou que soient les destinataires</t>
  </si>
  <si>
    <t>2 Didier</t>
  </si>
  <si>
    <t>appose un  sceau mystique sur un message pour authentifier son origine , le sceau se détruit en cas de modification du message</t>
  </si>
  <si>
    <t>3 Dominique</t>
  </si>
  <si>
    <t>Dénonce les charges qui pèsent contre quelqu'un (qq sec) , une épée apparaît et combat si coupable combat6 Prec+0 Puiss niv+1</t>
  </si>
  <si>
    <t>OF106</t>
  </si>
  <si>
    <t>Sermon</t>
  </si>
  <si>
    <t>3 Dominique (20PP)</t>
  </si>
  <si>
    <t>courte</t>
  </si>
  <si>
    <t>oblige a avouer ses pechés (selon son propre jugement de valeur) , Plus la MR est grande plus il y a de détails</t>
  </si>
  <si>
    <t>BD76</t>
  </si>
  <si>
    <t>Communication divine (Musulm)</t>
  </si>
  <si>
    <t>2/min</t>
  </si>
  <si>
    <t>6 Eli</t>
  </si>
  <si>
    <t>Permet de parler a n'importe quoi de non manufacturé et d'obtenir des réponses intelligibles</t>
  </si>
  <si>
    <t>3 Francis</t>
  </si>
  <si>
    <t>réconcilie 2 personnes (armée en guerre +3 / conflit récent -1 / conflit ancien -2 / discordé par démon +2)</t>
  </si>
  <si>
    <t>OF102</t>
  </si>
  <si>
    <t>Détection des desseins</t>
  </si>
  <si>
    <t>décèle les motivations profondes de façon succinte</t>
  </si>
  <si>
    <t>BD75</t>
  </si>
  <si>
    <t>Colère divine</t>
  </si>
  <si>
    <t>1/sec</t>
  </si>
  <si>
    <t>3 Georges (20PP)</t>
  </si>
  <si>
    <t>rage de combat , Prot niv+1 vs att physique solide ou energetique , Bonus aux dommages niv+2</t>
  </si>
  <si>
    <t>Contrecoup métabolique</t>
  </si>
  <si>
    <t>physique</t>
  </si>
  <si>
    <t>4*</t>
  </si>
  <si>
    <t>3 Guy (20PP)</t>
  </si>
  <si>
    <t>contact</t>
  </si>
  <si>
    <t xml:space="preserve">transfere une Blessure à un adversaire , Préc+1 puis test pouvoir , BL:diff , BG:Tres diff , BF:incroyable , MS:légendaire </t>
  </si>
  <si>
    <t>3 Guy</t>
  </si>
  <si>
    <t>Guérit les blessures au toucher , BL facile , BG difficile , BF très diff , MS incroyable / guérit les PF associés</t>
  </si>
  <si>
    <t>BD77</t>
  </si>
  <si>
    <t>Tolérance (Musulman)</t>
  </si>
  <si>
    <t>3 Hassan</t>
  </si>
  <si>
    <t>fait oublier a la cible sa mentalité intégriste pendant MR heures , bonus de 4colonnes pour l'influencer , (-4 contre les créatures surnaturelles)</t>
  </si>
  <si>
    <t>Bourrasque</t>
  </si>
  <si>
    <t>2/sec</t>
  </si>
  <si>
    <t>3 Janus</t>
  </si>
  <si>
    <t>For</t>
  </si>
  <si>
    <t>courte (zone courte)</t>
  </si>
  <si>
    <t>bourrasque emportant les objets de moins de 10xniv kg , repousse aussi les créatures</t>
  </si>
  <si>
    <t>2 Janus</t>
  </si>
  <si>
    <t>Hobby (          )</t>
  </si>
  <si>
    <t>Métier (       )</t>
  </si>
  <si>
    <t>Après, dépensez des PAs dans les cases Grises claires pour vos caractéristiques, talents, pouvoirs et PP …  le coût total vous est donné sur la note verte,,,</t>
  </si>
  <si>
    <t>Autre élément de la création : le niveau minimal d'un pouvoir est 1, et une spécialitée de Talent doit toujours être plus élevée que le Talent général</t>
  </si>
  <si>
    <t>Notez qu'on offre autant de PAs à dépenser gratuitement en talents secondaires que ceux dépensés en talents principaux... au délà, c'est payant</t>
  </si>
  <si>
    <t>serrure simple: Facile , Mecanique compliquée:Diff , Electronique simple:Très diff , Electronique compliqué: incroyable , magique:Légendaire</t>
  </si>
  <si>
    <t>3 Jean</t>
  </si>
  <si>
    <t>comprendre le fonctionnement d'un objet technologique , si MR 4ou+ bonus de+1a l'utilisation  / construction Gadgets Technomagique</t>
  </si>
  <si>
    <t>Rafistolage</t>
  </si>
  <si>
    <t>3 Jean (20PP)</t>
  </si>
  <si>
    <t>répare un objet simple au toucher pour MRmin , Difficile:mauvais etat , TresDiff:dommage important , etc</t>
  </si>
  <si>
    <t>Protection partagée</t>
  </si>
  <si>
    <t>mental</t>
  </si>
  <si>
    <t>1/10sec</t>
  </si>
  <si>
    <t>6 Jean-Luc</t>
  </si>
  <si>
    <t>une personne bénéficie des même pouvoir de protection que le perso , (armure corporelle , champ de force , champ magnétique , &amp; immu elements)</t>
  </si>
  <si>
    <t>3 Jean-Luc</t>
  </si>
  <si>
    <t>transfere une blessure sur soi ,  BL:facile , BG:difficile , BF:très diff , MS:incroyable</t>
  </si>
  <si>
    <t>OF99</t>
  </si>
  <si>
    <t>Affinité animale*</t>
  </si>
  <si>
    <t>5/min</t>
  </si>
  <si>
    <t>3 Jordi</t>
  </si>
  <si>
    <t>condition:20PP / prends certains traits d'un animal pour obtenir niv colonnes bonus dans une carac ou talent</t>
  </si>
  <si>
    <t>2 Jordi</t>
  </si>
  <si>
    <t>100m par niv</t>
  </si>
  <si>
    <t>Appelle tous les animaux d'un type (2d6)</t>
  </si>
  <si>
    <t>Aura d'orthodoxie</t>
  </si>
  <si>
    <t>5/10sec</t>
  </si>
  <si>
    <t>3 Joseph</t>
  </si>
  <si>
    <t>moyenne (aura)</t>
  </si>
  <si>
    <t>empêche de pêcher au sein de l'aura , ne peut utiliser ce pouvoir si a eu des pensées impure dans les 10 dernieres min</t>
  </si>
  <si>
    <t>utilisable sur cible maitrisée , réussite:doit répondre sans rien cacher a MR questions (question-réponse de15sec maxi), echec:BL</t>
  </si>
  <si>
    <t>Colère de dieu (Musulman)</t>
  </si>
  <si>
    <t>permanent</t>
  </si>
  <si>
    <t>3 Khalid</t>
  </si>
  <si>
    <t>le niv du pouvoir s'ajoute à la MR d'une att spéciale (niv x2 critique) en plus du bonus de Foi , n'affecte que les démons et les non musulmans</t>
  </si>
  <si>
    <t>Arsenal</t>
  </si>
  <si>
    <t>3 Laurent</t>
  </si>
  <si>
    <t>Crée assez d'armes pour équiper niv x2 hommes , durée 1jour ou jusqu'à ce qu'elles soient touchée par un non  croyant</t>
  </si>
  <si>
    <t>3/min</t>
  </si>
  <si>
    <t>Enchante l'épée tenue , puissance accrue de niv+3 contre le mal</t>
  </si>
  <si>
    <t>2 Marc</t>
  </si>
  <si>
    <t>Lie 2 partie consentantes par un contrat mortel si rompu (Mort subite resistable contre le pouvoir)</t>
  </si>
  <si>
    <t>OF104</t>
  </si>
  <si>
    <t>Marchandage</t>
  </si>
  <si>
    <t>3 Marc</t>
  </si>
  <si>
    <t>oblige la cible a accepter les termes d'un échange ou d'un contrat, (malus possible) , peut concerner un contrat divin au niv5</t>
  </si>
  <si>
    <t>Apparence démoniauqe</t>
  </si>
  <si>
    <t>2 Mathias</t>
  </si>
  <si>
    <t>imite l'aura et le langage démoniaque,  jet contre les suspicieux</t>
  </si>
  <si>
    <t>Confusion*</t>
  </si>
  <si>
    <t>1/min</t>
  </si>
  <si>
    <t>9 Mathias (20PP)</t>
  </si>
  <si>
    <t>condition: Apparence démoniauqe / étends les effets d'apparence démoniaque à niv individus</t>
  </si>
  <si>
    <t>Fureur guerrière</t>
  </si>
  <si>
    <t>4/sec</t>
  </si>
  <si>
    <t>3 Michel</t>
  </si>
  <si>
    <t>augmente la Force de niv+1 rang &amp; Diminue de 2 colonnes la défense , Impossible à interrompre tan tque le combat est en cours</t>
  </si>
  <si>
    <t>Maitrise martiale</t>
  </si>
  <si>
    <t>si une att porte , pouvoir déclenchable , Blessure infligée aggravées d'un cran si test standard réussi</t>
  </si>
  <si>
    <t>OF101</t>
  </si>
  <si>
    <t>Coup de foudre</t>
  </si>
  <si>
    <t>3 Novalis</t>
  </si>
  <si>
    <t>rends la cible amoureuse d'une autre personne , (éventuels malus selon orientation sexuelle) , la MR indique l'intensité du sentiment</t>
  </si>
  <si>
    <t>Pollen</t>
  </si>
  <si>
    <t>résistance +4 pour les démons , Gambade joyeusement pendant MR minute (ou jusqu'à attaque subie)</t>
  </si>
  <si>
    <t>Embrasement</t>
  </si>
  <si>
    <t>5*</t>
  </si>
  <si>
    <t>3 Victor</t>
  </si>
  <si>
    <t>activable si touche du doigt au front au CaC , enflame MR sec (max Foi sec) , inflige 1BL par sec , dépenser des PP inflige autant de PF,</t>
  </si>
  <si>
    <t>Salamandre</t>
  </si>
  <si>
    <t>6 Victor</t>
  </si>
  <si>
    <t>crée une petite salamandre de feu et lui donne une "mission" , les information sont collectées a son retour</t>
  </si>
  <si>
    <t>Démonologie</t>
  </si>
  <si>
    <t>6 (10min)</t>
  </si>
  <si>
    <t>3 Walther (20PP)</t>
  </si>
  <si>
    <t>peut apprendre MR noms de pouvoirs qu'un démon possède , (fonctionne aussi sur les anges)</t>
  </si>
  <si>
    <t>8 (1heure)</t>
  </si>
  <si>
    <t>3 Walther</t>
  </si>
  <si>
    <t>peut chasser l'ame d'un démons de son corps et réintégrer l'ancienne âme, en cas d'échec le personnage est assomé 1d6min</t>
  </si>
  <si>
    <t>Philosophie</t>
  </si>
  <si>
    <t>3 (2min)</t>
  </si>
  <si>
    <t>3 Yves</t>
  </si>
  <si>
    <t>discussion</t>
  </si>
  <si>
    <t>Peut convaincre autrui d'une chose dont on est convaincu</t>
  </si>
  <si>
    <t>5 Yves (25PP)</t>
  </si>
  <si>
    <t>apprends des informations recherchées ,  N°Tel de la voisine: Difficile , La cause de sa mort:Tres diff , Identité de l'assassin:Incroyable</t>
  </si>
  <si>
    <t>POUVOIRS DES PRINCES DEMON</t>
  </si>
  <si>
    <t>3 Abalam</t>
  </si>
  <si>
    <t>Inflige une folie lourde pour MR 0-3:1d6min 4-6:1d6heures 7-9:1d6jours 10+:permanent</t>
  </si>
  <si>
    <t>Echange spirituel</t>
  </si>
  <si>
    <t>échange de corps avec une personne ,  échange aussi  les caractéristiques physiques , l'échange est permanent</t>
  </si>
  <si>
    <t>Fantasme</t>
  </si>
  <si>
    <t>3 Andrealphus</t>
  </si>
  <si>
    <t>place un fantasme dans un objet , une eprsonne ou une vidéo ,  dure niv jours ,  se déclenche et dure MR min  (malus possible si tabous)</t>
  </si>
  <si>
    <t>3*</t>
  </si>
  <si>
    <t>3 Andréalphus</t>
  </si>
  <si>
    <t>activable si on fait jouir la cible , un jet réussi inflige 1MS ou charme la personne comme le pouvoir du même nom (tant que rapports régulier)</t>
  </si>
  <si>
    <t>1/jour</t>
  </si>
  <si>
    <t>3 Andromalius</t>
  </si>
  <si>
    <t>Camoufle son aura aux pouvoirs de niv inférieur , niv colonnes bonus contre pouvoir de niv supérieur</t>
  </si>
  <si>
    <t>Vice de forme</t>
  </si>
  <si>
    <t>5 Andromalius (20PP)</t>
  </si>
  <si>
    <t>test standard , annule un evenement nuisible si on toruve une raison au vice de forme</t>
  </si>
  <si>
    <t>Pari stupide</t>
  </si>
  <si>
    <t>3 (6sec)</t>
  </si>
  <si>
    <t>3 Asmodée</t>
  </si>
  <si>
    <t>force à relever un défi, Réussi: essaie MR fois , Raté: cible immunisée pour10ans</t>
  </si>
  <si>
    <t>Triche</t>
  </si>
  <si>
    <t>gagne niv+3 colonnes a une action , mais perd niv-3 colonnes  1d6 actions significative plsu tard ; il faut attendre le contrecoup avant de pouvoir réutiliser</t>
  </si>
  <si>
    <t>Art de combat</t>
  </si>
  <si>
    <t>3 Baal</t>
  </si>
  <si>
    <t>une attaque gratuite par seconde (au niv du pouvoir)</t>
  </si>
  <si>
    <t>Art de la Parade</t>
  </si>
  <si>
    <t>4/10sec</t>
  </si>
  <si>
    <t>une parade gratuite par seconde avec une arme de contact , (au niv du pouvoir) , au niv5 peut etre utilisé vs armes a feu ou pouvoirs physiques</t>
  </si>
  <si>
    <t>Aphasie</t>
  </si>
  <si>
    <t>3 Baalberith</t>
  </si>
  <si>
    <t>empeche la cible de parler ou communiquer de façon compréhensible pour MRheure</t>
  </si>
  <si>
    <t>2 Baalberith</t>
  </si>
  <si>
    <t>Cauchemar mortel</t>
  </si>
  <si>
    <t>3 (15min)</t>
  </si>
  <si>
    <t>3 Beleth</t>
  </si>
  <si>
    <t>Blesse en sommeil MR+niv = niveau de dommage</t>
  </si>
  <si>
    <t>Croque mitaine</t>
  </si>
  <si>
    <t>crée un monstre objet de peur de la victime uniquement visible par elle , MRsecondes , les blessures disparaissent à la disparition du croque mitaine</t>
  </si>
  <si>
    <t>Feu prométhéen</t>
  </si>
  <si>
    <t>3/10sec</t>
  </si>
  <si>
    <t>3 Bélial (20PP)</t>
  </si>
  <si>
    <t>l'arme tenue se couvre de flammes , Puissance accrue de niv+2 , les dégats ne sont pas enflammés</t>
  </si>
  <si>
    <t>3 Belial</t>
  </si>
  <si>
    <t>courte (aura)</t>
  </si>
  <si>
    <t>5sec:BL   10secBG   15secBF   20secMS , temps x2 par point de For supérieur au niv ,  temps /2 par Point de For inférieur au niv</t>
  </si>
  <si>
    <t>3 Bifrons</t>
  </si>
  <si>
    <t>peut cibler une BG ouverte ou pire ,  La blessure restera ouverte et non régénérable avec des PP pour MRjours</t>
  </si>
  <si>
    <t>Résurection macabre</t>
  </si>
  <si>
    <t>Foi -2</t>
  </si>
  <si>
    <t>zombifie un mort tué par soi même il y a moins d'1min , MR jours de vie</t>
  </si>
  <si>
    <t>Rage</t>
  </si>
  <si>
    <t>3 Caym</t>
  </si>
  <si>
    <t>rends sauvage un animal pendant MR heures , au niv5 cible 10 animaux</t>
  </si>
  <si>
    <t>Transformation</t>
  </si>
  <si>
    <t>4/10min</t>
  </si>
  <si>
    <t xml:space="preserve">se transforme en animal (entre pigeon et cheval en taille) , ne peut pas utiliser ses pouvoirs mentaux ou physiques , </t>
  </si>
  <si>
    <t>Congélation</t>
  </si>
  <si>
    <t>3 Crocell</t>
  </si>
  <si>
    <t>conserve un objet dans la glace pour 1an par niv (sans le refroidir) , déclenchable en combat sur un CaC , libérable avec For</t>
  </si>
  <si>
    <t>2/10sec</t>
  </si>
  <si>
    <t>10sec:BL   20secBG   30secBF   40secMS , temps x2 par point de For supérieur au niv ,  temps /2 par Point de For inférieur au niv</t>
  </si>
  <si>
    <t>Hystérie collective</t>
  </si>
  <si>
    <t>3 Furfur</t>
  </si>
  <si>
    <t>longue (zone longue)</t>
  </si>
  <si>
    <t>pousse une foule à la panique , (ne cible que les Vol&lt;3) , jet  1000+personnes:diff , 100+personne:très diff , 20+personnes:incroyable</t>
  </si>
  <si>
    <t>Scuicide</t>
  </si>
  <si>
    <t>Ordre hypnotique à un mortel qui de réalisera dans 1d6jours suivi d'un scuicide , jet de Vol Très diff au moment du scuicide pour se reprendre</t>
  </si>
  <si>
    <t>Excavation</t>
  </si>
  <si>
    <t>1/10min</t>
  </si>
  <si>
    <t>3 Gaziel</t>
  </si>
  <si>
    <t>Se transforme pour devenir fouisseur , test de pouvoir pour traverser des matériaux trop solides</t>
  </si>
  <si>
    <t>Seisme</t>
  </si>
  <si>
    <t>extrême (zone longue)</t>
  </si>
  <si>
    <t>permet de faire s'effondrer des edifices suivant leur solidité (2normal 4antiseisme 6fortification)</t>
  </si>
  <si>
    <t>x2</t>
  </si>
  <si>
    <t>5 Haagenti</t>
  </si>
  <si>
    <t>utilise un plat comme déclencheur d'un pouvoir payé préalablemetn le double de PP (cumulable plusieurs fois)</t>
  </si>
  <si>
    <t>Goinfrerie</t>
  </si>
  <si>
    <t>5 &amp; permanent</t>
  </si>
  <si>
    <t>3 Haagenti</t>
  </si>
  <si>
    <t>Peut avaler Niv kg de n'importe quoi par minute / Mange un adversaire immobilisé sur test Très diff , 1BL/10sec acide</t>
  </si>
  <si>
    <t>3/cible</t>
  </si>
  <si>
    <t>3 kobal</t>
  </si>
  <si>
    <t>longue (zone courte)</t>
  </si>
  <si>
    <t>une victime doit réussir un jet de Vol vs niv pour se concetrer sur une tache , att et esquive-4colonnes , dure MRsec</t>
  </si>
  <si>
    <t>Ironie</t>
  </si>
  <si>
    <t>3 Kobal</t>
  </si>
  <si>
    <t>vanne qui rends furieux , pousse à attaquer au corps a corps , si impossible 4colonne de malus a tout pour niv min</t>
  </si>
  <si>
    <t>Hyperactivité</t>
  </si>
  <si>
    <t>10/min</t>
  </si>
  <si>
    <t>3 Kronos</t>
  </si>
  <si>
    <t xml:space="preserve">réalise de travail d'une journée par niv en 1min (sans quitter la mm pièce) </t>
  </si>
  <si>
    <t>envoie la cible dans le futur , MR 0-3:2d6sec , 4-6:2d6min , 7-9:2d6jours , 10+:2d6centaines d'années</t>
  </si>
  <si>
    <t>Discorde</t>
  </si>
  <si>
    <t>3 Malphas</t>
  </si>
  <si>
    <t>crée une querelle entre 2 personnes MR 0-3:séparation MR jours  4-6:Dispute MR heure  7-9: pugliat MR min 10+:combat MR sec</t>
  </si>
  <si>
    <t>Discours spécieux</t>
  </si>
  <si>
    <t>5 (30min)</t>
  </si>
  <si>
    <t>Peut convaincre autrui d'une chose totalement abhérente pendant 1d6 min</t>
  </si>
  <si>
    <t>Effet secondaire</t>
  </si>
  <si>
    <t>3 Malthus</t>
  </si>
  <si>
    <t>médicament -1point carac 1jour , récuperation PF implique perte PP et inversement , au Maximum MR points perdus , dure jusqu'à 1 semaine</t>
  </si>
  <si>
    <t>spécial</t>
  </si>
  <si>
    <t>infecte nourriture &amp; eau , 1PP/100kg nourriture ou 10m cube de liquide , affecte le pouvoir maladie</t>
  </si>
  <si>
    <t>Avidité</t>
  </si>
  <si>
    <t>3 Mammon (20PP)</t>
  </si>
  <si>
    <t xml:space="preserve">provoque envie irrépressible pour un bien matériel ,  prêt a bcp de chose pour l'obtenir </t>
  </si>
  <si>
    <t>Corruption</t>
  </si>
  <si>
    <t>3 Mammon</t>
  </si>
  <si>
    <t>Rends cupide a souhait , Prêt a tout si on y met le prix</t>
  </si>
  <si>
    <t>5 Morax</t>
  </si>
  <si>
    <t>Inssufle un pouvoir dans une œuvre d'art qui s'activera au premier spectateur</t>
  </si>
  <si>
    <t>Symbolisme</t>
  </si>
  <si>
    <t>3 (temps créa)</t>
  </si>
  <si>
    <t>3 Morax</t>
  </si>
  <si>
    <t>transforme une représentation faite soi même en objet réel , MR heures ,  simple:difficile , complexe:tres diff , tres complexe:incroyable</t>
  </si>
  <si>
    <t>3 Nisroch</t>
  </si>
  <si>
    <t>rends accro MR 0-3:1xpar semaine 4-6:1xpar jour 7-9:4xpar jour 10+:en permanence</t>
  </si>
  <si>
    <t>Soufflette</t>
  </si>
  <si>
    <t>t.courte (zone t.courte)</t>
  </si>
  <si>
    <t>nuage de drogue , 2colonnes malus action mentales , si MR=&gt;4  hallucinations legeres -4perception , tir etc , MR min</t>
  </si>
  <si>
    <t>3 Nog</t>
  </si>
  <si>
    <t>Moyenne (aura)</t>
  </si>
  <si>
    <t>si réussi , une cible perds 1PF par seconde d'activité , a 0 elle s'endort , dure Mrmin , le pouvoir affecte aussi le lanceur</t>
  </si>
  <si>
    <t>Hypocrisie</t>
  </si>
  <si>
    <t>3 Nybbas</t>
  </si>
  <si>
    <t>oblige à se conduire de façon extrêmement polie et serviable envers soi , MR heures (eventuel novueau jet si demandes extravagantes)</t>
  </si>
  <si>
    <t>Message subliminal</t>
  </si>
  <si>
    <t>5 Nybblas</t>
  </si>
  <si>
    <t>Inssufle un pouvoir dans une œuvre audiovisuelle qui s'activera au premier spectateur , Test de volonté pour y résister</t>
  </si>
  <si>
    <t>Baiser vampirique</t>
  </si>
  <si>
    <t>1 (0 à-4rang)</t>
  </si>
  <si>
    <t>3Samigina</t>
  </si>
  <si>
    <t>lutte</t>
  </si>
  <si>
    <t>si réussi , inflige 1BL et récupère MR PP , Possibilité d'avoir des PP temporaires</t>
  </si>
  <si>
    <t>Ombre dévorante</t>
  </si>
  <si>
    <t>3 Samigina</t>
  </si>
  <si>
    <t>crée une ombre intangible obéissante de 10PF (perd1PF chaque heure et 1PF par min de lumière vive) ,  Précision+0 Puissance niv , combat identique au démon</t>
  </si>
  <si>
    <t>Epitaphe</t>
  </si>
  <si>
    <t>12 Scox</t>
  </si>
  <si>
    <t>touche un cadavre de moins d'1min et y incarne un démon grade0 , ce pouvoir est mal vu</t>
  </si>
  <si>
    <t>1PP permanent</t>
  </si>
  <si>
    <t>3 Scox</t>
  </si>
  <si>
    <t>fusionne une démon mineur incontrolé avec un humain consentant , jet standard à réussir</t>
  </si>
  <si>
    <t>(a suivre)</t>
  </si>
  <si>
    <t>POUVOIRS DES PRINCES DEMON (suite)</t>
  </si>
  <si>
    <t>Décrépitude</t>
  </si>
  <si>
    <t>3 Shaytan</t>
  </si>
  <si>
    <t>transforme en vieillard repoussant , For et Pre divisés par 2 , dissipé progressivement en MR jours (ou heure pour démon/anges)</t>
  </si>
  <si>
    <t>Morlock</t>
  </si>
  <si>
    <t>12 (1permanent)</t>
  </si>
  <si>
    <t xml:space="preserve">transforme un humain en créature hideuse coopérante , presence/2 , force accrue de niv rang , membre exotique et apparence horrifique </t>
  </si>
  <si>
    <t>Allergie</t>
  </si>
  <si>
    <t>3 Uphir</t>
  </si>
  <si>
    <t>crée une allergie , MR&lt;4 :allergie mineure , MR=&gt;4: 2colonnes malus actions physiques et mentales , T.rare:Facile , Rare:diff , Courante:t diff , t.courante:incroyable</t>
  </si>
  <si>
    <t>1*</t>
  </si>
  <si>
    <t>activable quand blessé , sang acide , attaque physique acide liquide Précision+1 Puissance +2BL +4BG +6BF</t>
  </si>
  <si>
    <t xml:space="preserve"> 2 Valefor</t>
  </si>
  <si>
    <t>Chapardage</t>
  </si>
  <si>
    <t>3 Valefor</t>
  </si>
  <si>
    <t>téléporte un objet d'une poche de qq un vers sa main avec un jet standard</t>
  </si>
  <si>
    <t>3 Vapula</t>
  </si>
  <si>
    <t>comprendre le fonctionnement d'un objet technologique , si MR 4ou+ peut en construire des copies / construction Gadgets Technomagique</t>
  </si>
  <si>
    <t>3 Vapula (20PP)</t>
  </si>
  <si>
    <t>Fait tomber en panne un objet technologique pour MR min</t>
  </si>
  <si>
    <t>Innondation</t>
  </si>
  <si>
    <t>6 Vephar</t>
  </si>
  <si>
    <t>de l'eau monte jusqu'a 1 à 2m de haut</t>
  </si>
  <si>
    <t>3 Vephar</t>
  </si>
  <si>
    <t xml:space="preserve">transforme poumon en branchie MRmin (ou MR heures sur soi) , asphysie p33 , </t>
  </si>
  <si>
    <t>Apparence angélique</t>
  </si>
  <si>
    <t>2 Zanag</t>
  </si>
  <si>
    <t>imite l'aura et le langage angélique  jet contre les suspicieux</t>
  </si>
  <si>
    <t>Désordre</t>
  </si>
  <si>
    <t>3 Zanag (20PP)</t>
  </si>
  <si>
    <t>longue (aura)</t>
  </si>
  <si>
    <t>rends impossible l'apparition des auras , jet en cas de tentative</t>
  </si>
  <si>
    <t>4 Ouikka</t>
  </si>
  <si>
    <t>fait disparaître un objet de - de 100kg pendant 1heure , niv= nb max d'objet escamotable durant une mm heure</t>
  </si>
  <si>
    <t>Martyre</t>
  </si>
  <si>
    <t>3 Ouikka</t>
  </si>
  <si>
    <t>pousse une personne a se sacrifier a sa façon pour sa cause , ne peut cibler que qq un a conviction forte</t>
  </si>
  <si>
    <t>Musulman</t>
  </si>
  <si>
    <t>BD78</t>
  </si>
  <si>
    <t>Révolte</t>
  </si>
  <si>
    <t>3 Dajjâl</t>
  </si>
  <si>
    <t>sème le doute dans les convictions , et pousse à devenir contestataire violent , Dure au minimum MR min</t>
  </si>
  <si>
    <t>Barbarie</t>
  </si>
  <si>
    <t>3 Majûj</t>
  </si>
  <si>
    <t>induit une folie dans la cible pour MR min , divise la Foi par 2 et pousse a agir de façon inconsidérée suivant ses pulsions primitives les plus basses</t>
  </si>
  <si>
    <t>POUVOIRS D'ATTAQUE DE CONTACT</t>
  </si>
  <si>
    <t>Arme exhaltée</t>
  </si>
  <si>
    <t>enchante l'arme tenue (bonus MR/2-prec et MR/2+puiss) désenchantée aussitôt lachée</t>
  </si>
  <si>
    <t>Arts martiaux</t>
  </si>
  <si>
    <t>1 , 2 ou 3</t>
  </si>
  <si>
    <t>Att Multiple 2pp / Malus à la def de niv colonnes 3PP / Plus non létal 1PP / Paralyse 1d6sec si BG plutot que dégat 2PP</t>
  </si>
  <si>
    <t>3 démons ou  5anges</t>
  </si>
  <si>
    <t>For -4</t>
  </si>
  <si>
    <t>en cas de touche corps a corps, pouvoir activable / douleur insupportable infligeant 4colonnes de malus pour MR secondes</t>
  </si>
  <si>
    <t>3démons ou 4anges</t>
  </si>
  <si>
    <t>Defense</t>
  </si>
  <si>
    <t>fond ses mains dans le visage de l'adversaire, Att de Prec+4 et Puiss niv+1 , Malus niv+3 au corps a corps de l'adversaire</t>
  </si>
  <si>
    <t>3démons</t>
  </si>
  <si>
    <t>activable si att réussie corps a corps ou arme naturelle , perd le statut "non létal" et ajoute MR au dégats</t>
  </si>
  <si>
    <t>se transforme en monstre de combat , For accru de Niv/2- et Prot accrue de Niv/2+</t>
  </si>
  <si>
    <t>Larves sous-cutanées</t>
  </si>
  <si>
    <t>4démons 3Bifrons (15PP)</t>
  </si>
  <si>
    <t>permet de cracher une larve dans la bouche (jet standard) de quelqu'un préalablement aggripé , 2d6sec plus tard BF</t>
  </si>
  <si>
    <t>Crocs</t>
  </si>
  <si>
    <t>6 démons</t>
  </si>
  <si>
    <t>fait pousser des dents de vampire utilisables en lutte , Précision+3 Puissance +1</t>
  </si>
  <si>
    <t>Dard</t>
  </si>
  <si>
    <t>fait pousser une queue ossue , Précision+3 Puissance +1</t>
  </si>
  <si>
    <t>Dents de sabre</t>
  </si>
  <si>
    <t>fait pousser une machoire de prédateur , Précision+2 Puissance +2</t>
  </si>
  <si>
    <t>Ergots</t>
  </si>
  <si>
    <t>fait pousser des ergots , Précision+1 Puissance +3</t>
  </si>
  <si>
    <t>Grandes cornes</t>
  </si>
  <si>
    <t>fait pousser des cornes de 50cm , Précision+0 Puissance +4 adaptées à la charge</t>
  </si>
  <si>
    <t>Griffes</t>
  </si>
  <si>
    <t>fait pousser des griffes de 15cm , Précision+0 Puissance +4</t>
  </si>
  <si>
    <t>Langue barbelée</t>
  </si>
  <si>
    <t>fait pousser une langue de la taille du personnage , Précision+0 Puissance +3 portée très courte</t>
  </si>
  <si>
    <t>Langue blindée</t>
  </si>
  <si>
    <t>fait pousser une langue démesurée , Précision+0 Puissance +1 , portée courte , non létale</t>
  </si>
  <si>
    <t>Némésis</t>
  </si>
  <si>
    <t>3 (15PP)</t>
  </si>
  <si>
    <t>désigne un ennemi , bonus niv/2+ en Precision , niv/2- en Défense, Volonté et Foi (vs att ennemi) , dure 1an et reste bloqué jusqu'à la mort de l'ennemi</t>
  </si>
  <si>
    <t>Ongles d'acier</t>
  </si>
  <si>
    <t>fait pousser des ongles de 15cm , Précision+2 Puissance +2</t>
  </si>
  <si>
    <t>Petites cornes</t>
  </si>
  <si>
    <t>fait pousser des cornes de 15cm , Précision-2 Puissance +2</t>
  </si>
  <si>
    <t>Queue barbelée</t>
  </si>
  <si>
    <t>fait pousser une queue d'1m , Précision+3 Puissance +3</t>
  </si>
  <si>
    <t>Queue blindée</t>
  </si>
  <si>
    <t>fait pousser une queue d'1m , Précision+0 Puissance +3 , non létale</t>
  </si>
  <si>
    <t>Sabots</t>
  </si>
  <si>
    <t>Les pieds deviennet des sabots , Précision+0 Puissance+2 , non létale</t>
  </si>
  <si>
    <t>Tentacules</t>
  </si>
  <si>
    <t>Fait pousser des tentacule sur le torse , Précision+2 Puissance+1 portée très courte</t>
  </si>
  <si>
    <t>Maladie</t>
  </si>
  <si>
    <t>3 démons</t>
  </si>
  <si>
    <t>si inflige au moins 1BL au corps a corps alors pouvoir déclenchable , MR&lt;4:1d6semaine a vivre MR=&lt;4:1d6jours a vivre</t>
  </si>
  <si>
    <t>Poison</t>
  </si>
  <si>
    <t>2*</t>
  </si>
  <si>
    <t>si inflige au moins 1BL au corps a corps alors pouvoir déclenchable , réussite: BG (en + de la BL)</t>
  </si>
  <si>
    <t>Supériorité martiale</t>
  </si>
  <si>
    <t>6/10sec</t>
  </si>
  <si>
    <t>4 (15PP)</t>
  </si>
  <si>
    <t>bonus de Precision= MR/2+ ; malus des attaques physique des adversaires le ciblant de MR/2-</t>
  </si>
  <si>
    <t>POUVOIRS D'ATTAQUE A DISTANCE</t>
  </si>
  <si>
    <t>Décharge electrique</t>
  </si>
  <si>
    <t>3 ou 1/min</t>
  </si>
  <si>
    <t>3 ou 2Jean</t>
  </si>
  <si>
    <t>attaque electrique a +3précision(+5si objet métalique tendu) &amp; +3Puissance , peut aussi générer du courant domestique</t>
  </si>
  <si>
    <t>Eclat de glace</t>
  </si>
  <si>
    <t xml:space="preserve">attaque physique multiple de glace solide , Prec+3 Puiss niv+2 </t>
  </si>
  <si>
    <t>attaque acide liquide Précision+2 Puissance niv+4 , pénétration importante</t>
  </si>
  <si>
    <t>4 anges</t>
  </si>
  <si>
    <t>attaque liquide vs démons Précision+2 Puissance niv+4 , pénétration importante</t>
  </si>
  <si>
    <t>Jet d'eau du robinet</t>
  </si>
  <si>
    <t>jet d'eau a haute pression Precision+3 Puissance niv+1 , pénétration réduite</t>
  </si>
  <si>
    <t>Jet de flammes</t>
  </si>
  <si>
    <t>attaque de feu Précision+4 Puissance niv+2 , inévitable</t>
  </si>
  <si>
    <t>court (aura)</t>
  </si>
  <si>
    <t>attaque physique energétique , Précision+4 Puissance niv+2 , non létale , pénétration importante</t>
  </si>
  <si>
    <t>Télékinésie</t>
  </si>
  <si>
    <t>1/min ou 1</t>
  </si>
  <si>
    <t xml:space="preserve">attaque physique solide Précision-1 Puissance niv+1 , la télékinésie est approximative , </t>
  </si>
  <si>
    <t>Trait d'énergie</t>
  </si>
  <si>
    <t>attaque intangible de lumière energétique Précision+4 Puissance niv+2</t>
  </si>
  <si>
    <t>POUVOIRS D'ATTAQUE SPIRITUELLE</t>
  </si>
  <si>
    <t>Chant angélique</t>
  </si>
  <si>
    <t>6/sec</t>
  </si>
  <si>
    <t>4 anges (15PP)</t>
  </si>
  <si>
    <t>Inflige un Malus de MR a toutes les action des démon</t>
  </si>
  <si>
    <t>7/sec</t>
  </si>
  <si>
    <t>4 démons (15PP)</t>
  </si>
  <si>
    <t>Inflige un Malus de MR a toutes les action des anges</t>
  </si>
  <si>
    <t>Lumière céleste</t>
  </si>
  <si>
    <t>4anges 3Dominique (25PP)</t>
  </si>
  <si>
    <t>jet de CàC : Humain hébété 1d6sec , Démon MR3-: hébété +BL MR4+:BF hébété 1d6sec</t>
  </si>
  <si>
    <t>Malédiction de Folie</t>
  </si>
  <si>
    <t>7 (6sec)</t>
  </si>
  <si>
    <t>3 démons ou 2 Abalam</t>
  </si>
  <si>
    <t>insuffle une phobie ou une folie surnaturelle à la cible</t>
  </si>
  <si>
    <t>Malédiction de laideur</t>
  </si>
  <si>
    <t>3 démons ou 2 Shaytan</t>
  </si>
  <si>
    <t>la présence de la cible est réduite de 2 crans</t>
  </si>
  <si>
    <t>Malédiction de maladie</t>
  </si>
  <si>
    <t>3 démons ou 2 Malthus</t>
  </si>
  <si>
    <t>infecte la cible avec une maladie mortelle surnaturelle , il lui reste 2d6 mois a vivre</t>
  </si>
  <si>
    <t>Malédiction de stérilité</t>
  </si>
  <si>
    <t>la cible deviens définitivement stérile</t>
  </si>
  <si>
    <t>Malédiction de vieillissement</t>
  </si>
  <si>
    <t>la cible vieillit de MR années</t>
  </si>
  <si>
    <t>Ténebres sataniques</t>
  </si>
  <si>
    <t>4démons 3Andromalius (25PP)</t>
  </si>
  <si>
    <t>jet de CàC : Humain hébété 1d6sec , Ange MR3-: hébété +BL MR4+:BF hébété 1d6sec</t>
  </si>
  <si>
    <t>5 (ou+)</t>
  </si>
  <si>
    <t>4 (25PP)</t>
  </si>
  <si>
    <t>réussi:octroi MR PP a la cible mais l'empeche d'utiliser des PP pour MRsec , pouvoirs actifs interrompus 1 fois sur 2</t>
  </si>
  <si>
    <t>ordre autoritaire , 1jet par cible , obéit MR secondes du mieux qu'il peut , ordre scuicidaire impossibles</t>
  </si>
  <si>
    <t>POUVOIRS D'ATTAQUE MENTALE</t>
  </si>
  <si>
    <t>3 (0 à-4rang)</t>
  </si>
  <si>
    <t>3 anges</t>
  </si>
  <si>
    <t>absorbe 1niv d'amour (2normal 4-5 extreme) par 2MR et regagne 1pp par niv absorbé</t>
  </si>
  <si>
    <t>Absobtion d'energie sexuelle</t>
  </si>
  <si>
    <t>absorbe 1niv d'orgasme (2normal 4-5 extreme) par 2MR et regagne 1pp par niv absorbé</t>
  </si>
  <si>
    <t>absorbe 1niv de douleur par 2MR (niv douleur 2légere 4grave 8fatale 12mort)  et regagne 1pp par niv absorbé</t>
  </si>
  <si>
    <t>Absorbe 1rang de force par 2MR et regagne 1pp par rang absorbé</t>
  </si>
  <si>
    <t>Chan</t>
  </si>
  <si>
    <t>Absorbe 1rang de Chance a un être humain très gentil par 2MR , regagne 1PP par rang absorbé</t>
  </si>
  <si>
    <t>Pre</t>
  </si>
  <si>
    <t>Absorbe 1rang de présence par 2MR et regagne 1pp par rang absorbé</t>
  </si>
  <si>
    <t>Absorbe 1rang de force par 2MR à un être en colèreou en combat et regagne 1pp par rang absorbé</t>
  </si>
  <si>
    <t>Absorbe 1rang de volonté par 2MR et regagne 1pp par rang absorbé</t>
  </si>
  <si>
    <t>Absorbe 1rang de volonté par 2MR à une créature du bien et regagne 1pp par rang absorbé</t>
  </si>
  <si>
    <t>Absorbe 1rang de volonté par 2MR à une créature du mal et regagne 1pp par rang absorbé</t>
  </si>
  <si>
    <t>Aura de confusion</t>
  </si>
  <si>
    <t>si attaqué , l'attaquant oppose sa volonté au pouvoir sinon il tape une cible au hasard</t>
  </si>
  <si>
    <t>Aura de courage</t>
  </si>
  <si>
    <t>augmente la résistance à la peur de MR pour tous les alliés dans l'aura</t>
  </si>
  <si>
    <t>Aura de pacification</t>
  </si>
  <si>
    <t>3anges 2JLuc 4démons</t>
  </si>
  <si>
    <t>jet pour entrer dans l'aura en hostile et jet a chaque tentative d'attaque dans l'aura (inutilisable si intention violente dans les 10min)</t>
  </si>
  <si>
    <t>Cauchemar</t>
  </si>
  <si>
    <t>3 (30min)</t>
  </si>
  <si>
    <t>Vol-2</t>
  </si>
  <si>
    <t>mentale (sans vue)</t>
  </si>
  <si>
    <t xml:space="preserve">Réveil en sueur et insomnie MR heures  -2à actions phy et mentales pour la journée , </t>
  </si>
  <si>
    <t>meilleur ami pour MR 0-3:1d6min 4-6:1d6heures 7-9:1d6jours 10+:permanent  (+10baratin séduction, Discussion)</t>
  </si>
  <si>
    <t>Spécial</t>
  </si>
  <si>
    <t>mentale</t>
  </si>
  <si>
    <t>facile: poisson mollusque insect / difficile: reptile batracien oiseau / très diff:essaim banc mamifère / Incroyable : primate dauphin</t>
  </si>
  <si>
    <t>Dépression</t>
  </si>
  <si>
    <t>dépression pour MR jours</t>
  </si>
  <si>
    <t>4 (20PP)</t>
  </si>
  <si>
    <t>transfere son esprit dans un corps humain , et a acces a ses compétences et pouvoirs mais pas sa mémoire</t>
  </si>
  <si>
    <t>Empathie</t>
  </si>
  <si>
    <t>permet d'éprouver les même sentiments que la cible</t>
  </si>
  <si>
    <t>Euphorie</t>
  </si>
  <si>
    <t>rends euphoriques pour MR heures</t>
  </si>
  <si>
    <t>3/sec</t>
  </si>
  <si>
    <t>crée une illusion MR 0-3:vague impression 4-6:vue et ouïe imprécise 7-9:vue ouïe odorat précis 10+:quasi réel</t>
  </si>
  <si>
    <t>Lire les pensées</t>
  </si>
  <si>
    <t>MR&lt;4 : pensée superficielles actuelles , MR=&gt;4: pensées plus enfouies , ne peut pas lire des pensées secretes</t>
  </si>
  <si>
    <t>MR&lt;4 : ralentie 1d6sec (passe1tour sur2) , MR=&gt;4: paralysée physiquement 1d6sec</t>
  </si>
  <si>
    <t>Parasite Intellectuel</t>
  </si>
  <si>
    <t>5 ou 3Jean</t>
  </si>
  <si>
    <t>fait participer les autres à leur insu a une réflexion en utilisant leurs compétences , Vol et 4 immunisés ,  Niv colonne bonus dans les connaissances</t>
  </si>
  <si>
    <t>Peur</t>
  </si>
  <si>
    <t>une cible surnaturelle a +4 pour résister , MR&lt;4 : hésistation 1sec , MR=&gt;4 : 1-2:Tétanie 3-5:Fuite 6:Rage</t>
  </si>
  <si>
    <t>Rêve</t>
  </si>
  <si>
    <t>5 (1heure)</t>
  </si>
  <si>
    <t>Vol -2</t>
  </si>
  <si>
    <t>affecte les souvenirs de qq un via les rêves , MR jours précédents , MR/2 souvenirs</t>
  </si>
  <si>
    <t>inflige MR PF , si arrive a 0PF la cible s'endort 1d6min, elle se réveille sur un bruit important ou une blessure</t>
  </si>
  <si>
    <t>POUVOIRS DE PROTECTION PHYSIQUE</t>
  </si>
  <si>
    <t>Armure corporelle</t>
  </si>
  <si>
    <t>peau recouverte d'un matériaux résistant (niv+1) éventuellement camouflage statue</t>
  </si>
  <si>
    <t>Protection Niv+1 , Hyperdense &amp; Renforcé contre attaques physiques (mais pas energique) peut parer une BG en se dissipant</t>
  </si>
  <si>
    <t>Champ électrique*</t>
  </si>
  <si>
    <t>condition : immu elec / Att corps à corps puiss+Niv / Si touché , dégat niv+3</t>
  </si>
  <si>
    <t>Prot +niv+2  &amp; Renforcé vs att métaliques et electriques , -2au combat si l'utilisateur manie une arme en métal</t>
  </si>
  <si>
    <t>Couche de glace*</t>
  </si>
  <si>
    <t>3 ou 2 Crocell</t>
  </si>
  <si>
    <t>condition : immu froid / Prot niv+2 vs att physiques solides et feu ,  réduit une BG de feu mais disparaît 1d6 sec</t>
  </si>
  <si>
    <t>Elastique</t>
  </si>
  <si>
    <t>Corps elastique Prot niv+1 vs attaques contondantes , portée att contact jusqu'à moyenne à -2</t>
  </si>
  <si>
    <t>utilisation déclenchable au cours d'une défense , bonus de (niv x2)+3 colonnes , peut activer même contre des attaques sensées sans défense</t>
  </si>
  <si>
    <t>3 démons ou 2 Haagenti</t>
  </si>
  <si>
    <t>Grossi d'environ 500kg de graisse , Prot niv+1 vs att solides</t>
  </si>
  <si>
    <t>6 ou 4 Uphyr</t>
  </si>
  <si>
    <t>Immunisé aux acides et bases naturelles , dommage acides surnaturels divisés par 2</t>
  </si>
  <si>
    <t>6 ou 4 Jean</t>
  </si>
  <si>
    <t>Immunisé à l'electricité naturelles , dommage electriques surnaturels divisés par 2</t>
  </si>
  <si>
    <t>Immunité contre le feu</t>
  </si>
  <si>
    <t>6 ou 4 Bélial</t>
  </si>
  <si>
    <t>Immunisé aux feux naturelles , dommage de feux surnaturels divisés par 2</t>
  </si>
  <si>
    <t>Immunité contre le froid</t>
  </si>
  <si>
    <t>6 ou 4 Crocell</t>
  </si>
  <si>
    <t>Immunisé au froid naturel , dommage de froid surnaturels divisés par 2</t>
  </si>
  <si>
    <t>Immunité maladies &amp; poisons</t>
  </si>
  <si>
    <t>Immunité aux maladies et poisons naturels et fabriqués , +10colonnes contre les maladies et poisons surnaturels</t>
  </si>
  <si>
    <t>Lueur insoutenable</t>
  </si>
  <si>
    <t>deviens aveuglant , niv+3 malus pour tirer , (niv+3)/2 malus pour taper dessus</t>
  </si>
  <si>
    <t>activable lors d'une défense réussie supérieure a l'attaque , l'arme est brisée ou l'att subit une BL au corps a corps</t>
  </si>
  <si>
    <t>Némésis*</t>
  </si>
  <si>
    <t>Obscurité</t>
  </si>
  <si>
    <t>3 ou 2Janus ou 2Valefor</t>
  </si>
  <si>
    <t xml:space="preserve">lumière assombrie et sons assourdis , bonus de niv+3 à la discrétion &amp; a la défense vs att a distance , </t>
  </si>
  <si>
    <t>Peau acide*</t>
  </si>
  <si>
    <t>3 ou 2 Uphir</t>
  </si>
  <si>
    <t>condition: Immu acide / corps a corps bonus puissance =niv , si touché au corps a corps : Dégat niv+3 , "Lavable" 1d6sec par pouvoir d'eau</t>
  </si>
  <si>
    <t>Rebond</t>
  </si>
  <si>
    <t>aura de force elastique , Prot niv vs att physiques solides , pour 2PP on peut renvoyer un coup qui blesse pour un dégat équivalent</t>
  </si>
  <si>
    <t>Régénération</t>
  </si>
  <si>
    <t>tous les PF regagnés en 1min , 1jet par heure pour réduire les blessures d'1cran , Immu hémorragie , ajoute niv pour résister à MS</t>
  </si>
  <si>
    <t>Tourbillon de feu*</t>
  </si>
  <si>
    <t>3 ou 2 Bélial</t>
  </si>
  <si>
    <t>condition: immu feu / Puiss att CaC accrue de niv &amp; Prot niv+3 vs froid , inflige niv+5deg si on att au CaC , réduit BG de froid et eau mais disparaît 1d6 sec</t>
  </si>
  <si>
    <t>Conversion physique</t>
  </si>
  <si>
    <t>récupère des PP quand blessé , BL:facile,1PP   BG:diff,2PP   BF:très diff,4PP   MS:incroyable,8PP , PP temporaires possibles</t>
  </si>
  <si>
    <t>POUVOIRS DE PROTECTION MENTALE</t>
  </si>
  <si>
    <t>Boomerang *</t>
  </si>
  <si>
    <t>condition Volonté supra normale / Dans le cas d'une résistance réussie avec le pouvoir Volonté supra normale , renvoie le pouvoir adverse à -2 sur un jet de pouv opposé</t>
  </si>
  <si>
    <t>Conversion mentale*</t>
  </si>
  <si>
    <t>condition Volonté supra normale / jet pouvoir très diff et récupère les PP dépensés dans le pouvoir dont il est la cible</t>
  </si>
  <si>
    <t>10 démons ou 6 Abalam</t>
  </si>
  <si>
    <t>personnalité multiple et changeante , bonus de 4 colonne contre les att mentales , si affecté qd mm , dissipe au bout de 2d6sec</t>
  </si>
  <si>
    <t>Esprits multiples*</t>
  </si>
  <si>
    <t>1/h ou 1</t>
  </si>
  <si>
    <t>Condition: Volonté supra normale / comme image miroir contre att mentales / peut copier son esprit niv fois pour penser a plusieurs choses</t>
  </si>
  <si>
    <t>Protection de l'âme</t>
  </si>
  <si>
    <t>protege des att spirituelles , marge de l'attaquant divisée par 2 , ne peut pas utiliser lui-même de pouvoir spirituel</t>
  </si>
  <si>
    <t>Protection de l'esprit</t>
  </si>
  <si>
    <t>protege des att mentales , marge de l'attaquant divisée par 2 , ne peut pas utiliser lui-même de pouvoir mentaux</t>
  </si>
  <si>
    <t>Volonté supra-normale</t>
  </si>
  <si>
    <t>détecte les attaques mentales dont il est la cible , peut activer ce pouvoir pour avoir un bonus de niv pour s'en défendre</t>
  </si>
  <si>
    <t>POUVOIRS DE RECHERCHE &amp; DETECTION</t>
  </si>
  <si>
    <t>Détection de l'invisible</t>
  </si>
  <si>
    <t>extrême</t>
  </si>
  <si>
    <t>jet standard , réussi: les voit comme si visible , raté:ne connaît que leur emplacement</t>
  </si>
  <si>
    <t>Détection des ennemis</t>
  </si>
  <si>
    <t>jet standard , réussi: position approximative , raté:connait leur présence</t>
  </si>
  <si>
    <t>Détection du bien</t>
  </si>
  <si>
    <t>4démons</t>
  </si>
  <si>
    <t>en activant son aura un démon ressent la présence d'anges, MR&lt;4:présence MR=&gt;4:position</t>
  </si>
  <si>
    <t>jet standard , préviens si danger imminent (MR min d'avance)</t>
  </si>
  <si>
    <t>visions du futur proche mystérieuse et courte, MR min</t>
  </si>
  <si>
    <t>Détection du mal</t>
  </si>
  <si>
    <t>4anges</t>
  </si>
  <si>
    <t>en activant son aura un ange ressent la présence de démons MR&lt;4:présence MR=&gt;4:position</t>
  </si>
  <si>
    <t>Détection du mensonge</t>
  </si>
  <si>
    <t>jet standard , revele les mensonges et octroie un bonus de MR contre le baratin et la séduction</t>
  </si>
  <si>
    <t>Lecture d'aura</t>
  </si>
  <si>
    <t>4 ou 3 Walther (25PP)</t>
  </si>
  <si>
    <t>MR 0-3: détermine si âme  4-6:détecte si Foi  7-9:determine si surnaturel  10+: détermine les PP aproximativement</t>
  </si>
  <si>
    <t>Odorat</t>
  </si>
  <si>
    <t>test standard et peut suivre une odeur à la trace</t>
  </si>
  <si>
    <t>Pédagogie</t>
  </si>
  <si>
    <t>transmet ses connaissances , un talent au niv du pouvoir</t>
  </si>
  <si>
    <t>lit le passé d'un objet , MR= nombre d'evenements marquants (fabrication, propriétaires, drame, moment heureux) dans le désordre</t>
  </si>
  <si>
    <t>Sens surdéveloppé</t>
  </si>
  <si>
    <t>peut développer ses sens à une portée extrême et se concenter a certains endroits comme s'il était a coté</t>
  </si>
  <si>
    <t>Spiritisme</t>
  </si>
  <si>
    <t>test standard, parler avec un mort (ange-paradis &amp; Démons-enfer)</t>
  </si>
  <si>
    <t>OF107</t>
  </si>
  <si>
    <t>Vision transmatière</t>
  </si>
  <si>
    <t>test standard , voit a travers un objet sur lequel on se concentre</t>
  </si>
  <si>
    <t>POUVOIRS DE DISCRETION</t>
  </si>
  <si>
    <t>Aura d'inattention</t>
  </si>
  <si>
    <t>Augmente la discrétion de MR, pouvoir vs volonté en cas de preuve evidente, rompu par le combat</t>
  </si>
  <si>
    <t>Caméléon</t>
  </si>
  <si>
    <t>2/10min</t>
  </si>
  <si>
    <t>peut changer la teinte de la peau , si nu discretion boostée de 4+niv</t>
  </si>
  <si>
    <t>avc un simple element de costume, peut passer pour une profession , Niv vs Vol si suspicion</t>
  </si>
  <si>
    <t>invisibilité : +10en Discretion et +4en Défense , jet Foi vs niv pour deviner la localisation et-10a l'att sur un invisible</t>
  </si>
  <si>
    <t>protège contre lecture d'aura et  pouvoirs de detection tant que le niv est supérieur ou égal, sinon ajoute le niv a la résistance de la detection</t>
  </si>
  <si>
    <t>3/10min</t>
  </si>
  <si>
    <t>modifie l'apparence en restant humain , bonus de niv+4 au baratin , 10cm de taille / niv , différences accrues avec les niv</t>
  </si>
  <si>
    <t>POUVOIRS UTILITAIRES</t>
  </si>
  <si>
    <t>mains et pieds collants (escalade , aggripages ...)</t>
  </si>
  <si>
    <t>physque</t>
  </si>
  <si>
    <t>respiration inutile</t>
  </si>
  <si>
    <t>Augmentation de force</t>
  </si>
  <si>
    <t>augmente la force de Niv points (et les talents de moitié par extension)</t>
  </si>
  <si>
    <t>Augmentation d'agilité</t>
  </si>
  <si>
    <t>augmente l'agilité de Niv points (et les talents de moitié par extension)</t>
  </si>
  <si>
    <t>Augmentation de perception</t>
  </si>
  <si>
    <t>augmente la perception de Niv points (et les talents de moitié par extension)</t>
  </si>
  <si>
    <t>Augmentation de volonté</t>
  </si>
  <si>
    <t>augmente la volonté de Niv points (et les talents de moitié par extension)</t>
  </si>
  <si>
    <t>Augmentation de présence</t>
  </si>
  <si>
    <t>augmente la présence de Niv points (et les talents de moitié par extension)</t>
  </si>
  <si>
    <t>Augmentation de foi</t>
  </si>
  <si>
    <t>augmente la foi de Niv points (et les talents de moitié par extension)</t>
  </si>
  <si>
    <t>Béatification</t>
  </si>
  <si>
    <t>fait rejoindre les forces du bien a un (seul) humain , avec augmentation de carac de niv rangs</t>
  </si>
  <si>
    <t>Bénédiction beauté</t>
  </si>
  <si>
    <t>5 (1h)</t>
  </si>
  <si>
    <t>la Présence deviens 2 si inférieure ou gagne 1rang de façon permanente / Annule malédiction laideur</t>
  </si>
  <si>
    <t>Bénédiction fertilité</t>
  </si>
  <si>
    <t>3 ou 2Alain</t>
  </si>
  <si>
    <t>Guérison permanente de la stérilité ou booste la fertilité pour 1an</t>
  </si>
  <si>
    <t>Bénédiction guérison de folie</t>
  </si>
  <si>
    <t>3 ou 2Blandine</t>
  </si>
  <si>
    <t>Guérit une folie ou phobie, naturelle ou surnaturelle</t>
  </si>
  <si>
    <t>Bénédiction guérison maladie</t>
  </si>
  <si>
    <t>3 ou 2Guy</t>
  </si>
  <si>
    <t>Guérit une maladie, naturelle ou surnaturelle</t>
  </si>
  <si>
    <t>Bénédiction rajeunissment</t>
  </si>
  <si>
    <t>3 ou 2Christophe</t>
  </si>
  <si>
    <t>Rajeunit la cible de MR années</t>
  </si>
  <si>
    <t>Corps digital</t>
  </si>
  <si>
    <t>peut se changer en données informatiques (100km/h déplacement)</t>
  </si>
  <si>
    <t>Corps electrique</t>
  </si>
  <si>
    <t>4/min</t>
  </si>
  <si>
    <t>peut se changer en courant electrique (100km/h déplacement)</t>
  </si>
  <si>
    <t>Corps gazeux</t>
  </si>
  <si>
    <t>peut se changer en nuage gazeux verdatre</t>
  </si>
  <si>
    <t>peut se changer en liquide ocre</t>
  </si>
  <si>
    <t>Corps mémétique</t>
  </si>
  <si>
    <t>se transforme en idée et investi les10 humains les+ proches, plus longtemps il reste en idée plus difficile sera le retour à l'incarnation</t>
  </si>
  <si>
    <t>deviens intangible et flou , peut passer a travers cloisons simple ou mur épais si jet standard</t>
  </si>
  <si>
    <t>Déplacement temporel</t>
  </si>
  <si>
    <t>5 ou 3Kronos</t>
  </si>
  <si>
    <t>rembobine une action pour retenter autre chose ou la même chose / possibilité aussi de se chronoporter 1seconde plus tard sur un jet réussi</t>
  </si>
  <si>
    <t>Jeûne</t>
  </si>
  <si>
    <t>4 ou 2 Alain</t>
  </si>
  <si>
    <t>N'a plus besoin de manger &amp; boire</t>
  </si>
  <si>
    <t>5 ou 3 Didier</t>
  </si>
  <si>
    <t>peut parler et comprendre toutes les langues</t>
  </si>
  <si>
    <t>Réduction</t>
  </si>
  <si>
    <t>divise par 2 la taille pour chaque niv du pouvoir (et bonus de 1 en Défense et discrétion par niv) , n'affecte pas les objets trop dense</t>
  </si>
  <si>
    <t>Talent universel</t>
  </si>
  <si>
    <t>5 (30PP)</t>
  </si>
  <si>
    <t xml:space="preserve"> "crée" un talent temporaire au niv du pouvoir</t>
  </si>
  <si>
    <t>Télépathie</t>
  </si>
  <si>
    <t>100km x niv</t>
  </si>
  <si>
    <t>contact mental avec niv personnes , échange possible</t>
  </si>
  <si>
    <t>Téléportation</t>
  </si>
  <si>
    <t>niv km</t>
  </si>
  <si>
    <t>réussite automatique si destination en vue , endroit connu:jet standard , direction+distance:jet standard , peut emporter 20kg x niv</t>
  </si>
  <si>
    <t>Démultiplie la vitesse de course par niv+2 (habituellement 6+athlésime m/sec)</t>
  </si>
  <si>
    <t>peut voler à vitesse de course x niv ,  tombe si assomé ou BG , peut se reprendre avec un test d'agilité</t>
  </si>
  <si>
    <t>POUVOIRS RESERVES AUX MONSTRES</t>
  </si>
  <si>
    <t>3 Monstres</t>
  </si>
  <si>
    <t>fait peur aux humains</t>
  </si>
  <si>
    <t>ARMES &amp; ARMURES MAGIQUES</t>
  </si>
  <si>
    <t xml:space="preserve">armes magique </t>
  </si>
  <si>
    <t>10 / 20 / 35</t>
  </si>
  <si>
    <t>comme une arme mais en bonus : Précision+2 Puissance+2 / +4 / +6</t>
  </si>
  <si>
    <t>… Elémentaire</t>
  </si>
  <si>
    <t>si BG ou+ , se décharge une fois par combat en infligeant une Blessure d'un cran inférieur la seconde suivant la Blessure</t>
  </si>
  <si>
    <t>… Indépendante</t>
  </si>
  <si>
    <t>15 / 20 / 25 / 30</t>
  </si>
  <si>
    <t>Arme se battant toute seule avec un talent de combat à  3+ / 4+ / 5+ / 6+ (necessite d'être tenue)</t>
  </si>
  <si>
    <t>… Permanente</t>
  </si>
  <si>
    <t>existe dans la réalité (pas invocable ni révocable)</t>
  </si>
  <si>
    <t>… Rapide</t>
  </si>
  <si>
    <t>sur arme a projectile , octroie la qualité "Multiple"</t>
  </si>
  <si>
    <t>… Tueuse de X</t>
  </si>
  <si>
    <t>20 / 20 / 10 / 10 / 10</t>
  </si>
  <si>
    <t>aggrave chaque blessure infligée à un type de cible :  Ange / Démon / Psi / Sorcier / Panthéon Paien</t>
  </si>
  <si>
    <t xml:space="preserve"> chiffre des dizaines du prix total en PA = nombre de PP/min pour invoquer  (max 5PP/min)</t>
  </si>
  <si>
    <t>armures / bouclier magiques</t>
  </si>
  <si>
    <t>comme une armure/bouclier mais en bonus : Prot+3 , renforcée</t>
  </si>
  <si>
    <t>… Aggressive</t>
  </si>
  <si>
    <t>si attaqué a main nues , l'agresseur subit 1d6+1 dégat</t>
  </si>
  <si>
    <t>… Immunisée à X</t>
  </si>
  <si>
    <t>4 / 4 / 4 / 4</t>
  </si>
  <si>
    <t>Comme le pouvoir Immunité contre l'acide / l'electricité / le feu / le froid</t>
  </si>
  <si>
    <t>… Hyperdense</t>
  </si>
  <si>
    <t>protège des attaques intangibles</t>
  </si>
  <si>
    <t>… Légère</t>
  </si>
  <si>
    <t>annule tout malus d'encombrement</t>
  </si>
  <si>
    <t>OBJETS MAGIQUES</t>
  </si>
  <si>
    <t>Talismans</t>
  </si>
  <si>
    <t>variable</t>
  </si>
  <si>
    <t>cout pouvoir x3</t>
  </si>
  <si>
    <t>contient un pouvoir niveau 2</t>
  </si>
  <si>
    <t>Bracelets d'invulnérabilité</t>
  </si>
  <si>
    <t>augmente le seuil de BL de 2points (et les autres par conséquence)</t>
  </si>
  <si>
    <t>ceinture de Samson</t>
  </si>
  <si>
    <t>porte la force des individus masculins à 5+</t>
  </si>
  <si>
    <t>crucifix d'exorcisme</t>
  </si>
  <si>
    <t>bonus de 4colonne aux attaques spirituelles contre les démons</t>
  </si>
  <si>
    <t>diadème de persuasion</t>
  </si>
  <si>
    <t>bonus de 4colonnes en baratin , séduction , aisance sociale et discussion</t>
  </si>
  <si>
    <t>Perle de pouvoir</t>
  </si>
  <si>
    <t>contient 10PP , non rechargeable</t>
  </si>
  <si>
    <t>Plume de vol</t>
  </si>
  <si>
    <t>peut voler comme avec le pouvoir vol niveau1</t>
  </si>
  <si>
    <t>Sablier de Kronos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</si>
</sst>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20"/>
      <color indexed="9"/>
      <name val="Arial"/>
      <family val="0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10"/>
      <color indexed="23"/>
      <name val="Arial"/>
      <family val="0"/>
    </font>
    <font>
      <sz val="10"/>
      <color indexed="11"/>
      <name val="Arial"/>
      <family val="0"/>
    </font>
    <font>
      <b/>
      <sz val="12"/>
      <color indexed="11"/>
      <name val="Arial"/>
      <family val="2"/>
    </font>
    <font>
      <b/>
      <sz val="12"/>
      <color indexed="9"/>
      <name val="Arial"/>
      <family val="2"/>
    </font>
    <font>
      <sz val="22"/>
      <color indexed="9"/>
      <name val="Arial Black"/>
      <family val="2"/>
    </font>
    <font>
      <sz val="8"/>
      <name val="Arial"/>
      <family val="0"/>
    </font>
    <font>
      <sz val="28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9"/>
      <name val="Arial"/>
      <family val="0"/>
    </font>
    <font>
      <b/>
      <sz val="10"/>
      <color indexed="9"/>
      <name val="Garamond"/>
      <family val="1"/>
    </font>
    <font>
      <sz val="10"/>
      <name val="Tw Cen MT Condensed"/>
      <family val="2"/>
    </font>
    <font>
      <sz val="9"/>
      <color indexed="1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3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3" fillId="2" borderId="2" xfId="0" applyFont="1" applyFill="1" applyBorder="1" applyAlignment="1">
      <alignment/>
    </xf>
    <xf numFmtId="0" fontId="13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19" fillId="3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4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" fontId="20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19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20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102"/>
  <sheetViews>
    <sheetView tabSelected="1" workbookViewId="0" topLeftCell="A22">
      <selection activeCell="J38" sqref="J38"/>
    </sheetView>
  </sheetViews>
  <sheetFormatPr defaultColWidth="11.421875" defaultRowHeight="12.75"/>
  <cols>
    <col min="1" max="6" width="18.57421875" style="1" customWidth="1"/>
    <col min="7" max="8" width="13.7109375" style="1" customWidth="1"/>
    <col min="9" max="9" width="2.8515625" style="1" customWidth="1"/>
    <col min="10" max="16384" width="17.28125" style="1" customWidth="1"/>
  </cols>
  <sheetData>
    <row r="2" spans="1:9" ht="34.5">
      <c r="A2" s="63" t="s">
        <v>193</v>
      </c>
      <c r="B2" s="64"/>
      <c r="C2" s="64"/>
      <c r="D2" s="64"/>
      <c r="E2" s="64"/>
      <c r="F2" s="64"/>
      <c r="G2" s="64"/>
      <c r="H2" s="64"/>
      <c r="I2" s="65"/>
    </row>
    <row r="3" spans="1:9" ht="15">
      <c r="A3" s="66" t="s">
        <v>192</v>
      </c>
      <c r="B3" s="67"/>
      <c r="C3" s="67"/>
      <c r="D3" s="67"/>
      <c r="E3" s="67"/>
      <c r="F3" s="67"/>
      <c r="G3" s="67"/>
      <c r="H3" s="67"/>
      <c r="I3" s="68"/>
    </row>
    <row r="4" spans="1:9" s="2" customFormat="1" ht="12.75">
      <c r="A4" s="60" t="s">
        <v>170</v>
      </c>
      <c r="B4" s="61"/>
      <c r="C4" s="61"/>
      <c r="D4" s="61"/>
      <c r="E4" s="61"/>
      <c r="F4" s="61"/>
      <c r="G4" s="61"/>
      <c r="H4" s="61"/>
      <c r="I4" s="62"/>
    </row>
    <row r="5" spans="1:9" ht="12.75">
      <c r="A5" s="60" t="s">
        <v>172</v>
      </c>
      <c r="B5" s="61"/>
      <c r="C5" s="61"/>
      <c r="D5" s="61"/>
      <c r="E5" s="61"/>
      <c r="F5" s="61"/>
      <c r="G5" s="61"/>
      <c r="H5" s="61"/>
      <c r="I5" s="62"/>
    </row>
    <row r="6" ht="12.75">
      <c r="G6" s="2" t="s">
        <v>186</v>
      </c>
    </row>
    <row r="7" spans="1:10" ht="12.75">
      <c r="A7" s="1" t="s">
        <v>40</v>
      </c>
      <c r="B7" s="42"/>
      <c r="C7" s="22"/>
      <c r="D7" s="22"/>
      <c r="E7" s="42"/>
      <c r="F7" s="22"/>
      <c r="G7" s="2" t="s">
        <v>187</v>
      </c>
      <c r="J7" s="4"/>
    </row>
    <row r="8" spans="1:9" ht="12.75">
      <c r="A8" s="1" t="s">
        <v>41</v>
      </c>
      <c r="B8" s="42"/>
      <c r="C8" s="22"/>
      <c r="D8" s="22"/>
      <c r="E8" s="22"/>
      <c r="F8" s="22"/>
      <c r="G8" s="42"/>
      <c r="H8" s="7">
        <f>IF(G8="Ange",1,IF(G8="Démon",6,3))</f>
        <v>3</v>
      </c>
      <c r="I8" s="22">
        <f>IF(H8=1,10,8)</f>
        <v>8</v>
      </c>
    </row>
    <row r="9" spans="1:7" ht="12.75">
      <c r="A9" s="1" t="s">
        <v>42</v>
      </c>
      <c r="B9" s="42"/>
      <c r="C9" s="36" t="str">
        <f>IF(B9="","Renseignez un grade de 0 à 3",IF(B9=0,"",IF(B9=1,"",IF(B9=2,"",IF(B9=3,"","Renseignez un grade de 0 à 3")))))</f>
        <v>Renseignez un grade de 0 à 3</v>
      </c>
      <c r="D9" s="22"/>
      <c r="E9" s="22"/>
      <c r="F9" s="22"/>
      <c r="G9" s="33" t="str">
        <f>IF(G8="","Saisissez Ange ou Démon",IF(H8=3,"Saisissez Ange ou Démon , pas "&amp;G8,""))</f>
        <v>Saisissez Ange ou Démon</v>
      </c>
    </row>
    <row r="10" spans="1:8" ht="12.75">
      <c r="A10" s="33">
        <f>IF($B$9&lt;2,IF(A11&gt;14,"Max 5+ au grade "&amp;$B9,""),IF(A11&gt;18,"Max 6+ au grade "&amp;B9,""))</f>
      </c>
      <c r="B10" s="33">
        <f>IF($B$9&lt;2,IF(B11&gt;14,"Max 5+ au grade "&amp;$B9,""),IF(B11&gt;18,"Max 6+ au grade "&amp;C9,""))</f>
      </c>
      <c r="C10" s="33">
        <f>IF($B$9&lt;2,IF(C11&gt;14,"Max 5+ au grade "&amp;$B9,""),IF(C11&gt;18,"Max 6+ au grade "&amp;D9,""))</f>
      </c>
      <c r="D10" s="33">
        <f>IF($B$9&lt;2,IF(D11&gt;14,"Max 5+ au grade "&amp;$B9,""),IF($B$9=2,IF(D11&gt;18,"Max 6+ au grade 2",""),IF(D11&gt;22,"Max 7+ au grade 3","")))</f>
      </c>
      <c r="E10" s="33">
        <f>IF($B$9&lt;2,IF(E11&gt;14,"Max 5+ au grade "&amp;$B9,""),IF($B$9=2,IF(E11&gt;18,"Max 6+ au grade 2",""),IF(E11&gt;22,"Max 7+ au grade 3","")))</f>
      </c>
      <c r="F10" s="33">
        <f>IF($B$9&lt;2,IF(F11&gt;14,"Max 5+ au grade "&amp;$B9,""),IF($B$9=2,IF(F11&gt;18,"Max 6+ au grade 2",""),IF(F11&gt;22,"Max 7+ au grade 3","")))</f>
      </c>
      <c r="G10" s="35"/>
      <c r="H10" s="25">
        <f>IF($B$9=0,IF(H11&gt;14,"Impossible pour votre grade",""),"")</f>
      </c>
    </row>
    <row r="11" spans="1:9" ht="12.75">
      <c r="A11" s="43"/>
      <c r="B11" s="43"/>
      <c r="C11" s="43"/>
      <c r="D11" s="43"/>
      <c r="E11" s="43"/>
      <c r="F11" s="43"/>
      <c r="G11" s="32" t="s">
        <v>174</v>
      </c>
      <c r="H11" s="22"/>
      <c r="I11" s="5"/>
    </row>
    <row r="12" spans="1:8" ht="33.75">
      <c r="A12" s="12">
        <f aca="true" t="shared" si="0" ref="A12:F12">A11/4+2</f>
        <v>2</v>
      </c>
      <c r="B12" s="12">
        <f t="shared" si="0"/>
        <v>2</v>
      </c>
      <c r="C12" s="12">
        <f t="shared" si="0"/>
        <v>2</v>
      </c>
      <c r="D12" s="12">
        <f t="shared" si="0"/>
        <v>2</v>
      </c>
      <c r="E12" s="12">
        <f t="shared" si="0"/>
        <v>2</v>
      </c>
      <c r="F12" s="12">
        <f t="shared" si="0"/>
        <v>2</v>
      </c>
      <c r="H12" s="12"/>
    </row>
    <row r="13" spans="1:8" s="40" customFormat="1" ht="20.25">
      <c r="A13" s="39" t="s">
        <v>43</v>
      </c>
      <c r="B13" s="39" t="s">
        <v>44</v>
      </c>
      <c r="C13" s="39" t="s">
        <v>45</v>
      </c>
      <c r="D13" s="39" t="s">
        <v>46</v>
      </c>
      <c r="E13" s="39" t="s">
        <v>47</v>
      </c>
      <c r="F13" s="39" t="s">
        <v>48</v>
      </c>
      <c r="H13" s="39"/>
    </row>
    <row r="14" spans="1:7" ht="12.75">
      <c r="A14" s="7">
        <f aca="true" t="shared" si="1" ref="A14:F14">ROUNDDOWN(A12,0)</f>
        <v>2</v>
      </c>
      <c r="B14" s="7">
        <f t="shared" si="1"/>
        <v>2</v>
      </c>
      <c r="C14" s="7">
        <f t="shared" si="1"/>
        <v>2</v>
      </c>
      <c r="D14" s="7">
        <f t="shared" si="1"/>
        <v>2</v>
      </c>
      <c r="E14" s="7">
        <f t="shared" si="1"/>
        <v>2</v>
      </c>
      <c r="F14" s="7">
        <f t="shared" si="1"/>
        <v>2</v>
      </c>
      <c r="G14" s="7">
        <f>ROUNDDOWN(F12,0)</f>
        <v>2</v>
      </c>
    </row>
    <row r="15" spans="1:8" ht="18">
      <c r="A15" s="29" t="s">
        <v>49</v>
      </c>
      <c r="B15" s="30"/>
      <c r="C15" s="28" t="s">
        <v>173</v>
      </c>
      <c r="D15" s="37"/>
      <c r="F15" s="2" t="s">
        <v>179</v>
      </c>
      <c r="G15" s="11">
        <f>ROUNDDOWN(A12+D12,0)</f>
        <v>4</v>
      </c>
      <c r="H15" s="11"/>
    </row>
    <row r="16" spans="1:8" ht="15.75">
      <c r="A16" s="1" t="s">
        <v>50</v>
      </c>
      <c r="B16" s="2">
        <f>C16/2+E14/2</f>
        <v>1</v>
      </c>
      <c r="C16" s="43"/>
      <c r="D16" s="36">
        <f>IF(B16&lt;100,IF(B16&gt;B$9+7.5,"Max "&amp;B$9+7&amp;"+ au Grade "&amp;B$9,""),"")</f>
      </c>
      <c r="F16" s="2" t="s">
        <v>178</v>
      </c>
      <c r="G16" s="11">
        <f>H16+ROUNDDOWN(D12+F12,0)</f>
        <v>4</v>
      </c>
      <c r="H16" s="43"/>
    </row>
    <row r="17" spans="1:9" ht="15.75">
      <c r="A17" s="1" t="s">
        <v>51</v>
      </c>
      <c r="B17" s="2">
        <f>IF(C17&gt;C18,"Augmentez la spé",C17/2+B14/2)</f>
        <v>1</v>
      </c>
      <c r="C17" s="43"/>
      <c r="D17" s="36">
        <f aca="true" t="shared" si="2" ref="D17:D65">IF(B17&lt;100,IF(B17&gt;B$9+7.5,"Max "&amp;B$9+7&amp;"+ au Grade "&amp;B$9,""),"")</f>
      </c>
      <c r="F17" s="2"/>
      <c r="H17" s="38" t="str">
        <f>IF(H16&lt;2,"Vous devez dépenser au minimum 2PA pour les PP",IF(B9=3,IF(G16&gt;60,"Max 60PP au grade "&amp;B9,""),IF(B9=2,IF(G16&gt;40,"Max 40PP au grade "&amp;B9,""),IF(B9=1,IF(G16&gt;25,"Max 25PP au grade "&amp;B9,""),IF(B9=0,IF(G16&gt;15,"Max 15PP au grade "&amp;B9,IF(H16&gt;I8,I8&amp;"PP supplémentaires maximum","")))))))</f>
        <v>Vous devez dépenser au minimum 2PA pour les PP</v>
      </c>
      <c r="I17" s="11"/>
    </row>
    <row r="18" spans="1:9" ht="15.75">
      <c r="A18" s="44"/>
      <c r="B18" s="2">
        <f>C18/2+B14/2</f>
        <v>1</v>
      </c>
      <c r="C18" s="43"/>
      <c r="D18" s="36">
        <f t="shared" si="2"/>
      </c>
      <c r="F18" s="2" t="s">
        <v>188</v>
      </c>
      <c r="G18" s="11">
        <f>ROUNDDOWN(G19/2,0)</f>
        <v>2</v>
      </c>
      <c r="I18" s="11"/>
    </row>
    <row r="19" spans="1:9" ht="15.75">
      <c r="A19" s="1" t="s">
        <v>87</v>
      </c>
      <c r="B19" s="2">
        <f>C19/2+B14/2</f>
        <v>1</v>
      </c>
      <c r="C19" s="43"/>
      <c r="D19" s="36">
        <f t="shared" si="2"/>
      </c>
      <c r="F19" s="2" t="s">
        <v>189</v>
      </c>
      <c r="G19" s="11">
        <f>IF(H8=6,ROUNDDOWN(A12*2+4,0),IF(H8=1,ROUNDDOWN(A12*2+6,0),A12*2))</f>
        <v>4</v>
      </c>
      <c r="I19" s="11"/>
    </row>
    <row r="20" spans="1:9" ht="15.75">
      <c r="A20" s="1" t="s">
        <v>52</v>
      </c>
      <c r="B20" s="2">
        <f>C20/2+B14/2</f>
        <v>1</v>
      </c>
      <c r="C20" s="43"/>
      <c r="D20" s="36">
        <f t="shared" si="2"/>
      </c>
      <c r="F20" s="2" t="s">
        <v>190</v>
      </c>
      <c r="G20" s="11">
        <f>G19+G18</f>
        <v>6</v>
      </c>
      <c r="I20" s="11"/>
    </row>
    <row r="21" spans="1:9" ht="15.75">
      <c r="A21" s="1" t="s">
        <v>53</v>
      </c>
      <c r="B21" s="2">
        <f>C21/2+B14/2</f>
        <v>1</v>
      </c>
      <c r="C21" s="43"/>
      <c r="D21" s="36">
        <f t="shared" si="2"/>
      </c>
      <c r="F21" s="2" t="s">
        <v>191</v>
      </c>
      <c r="G21" s="11">
        <f>G19*2</f>
        <v>8</v>
      </c>
      <c r="I21" s="11"/>
    </row>
    <row r="22" spans="1:4" ht="12.75">
      <c r="A22" s="1" t="s">
        <v>54</v>
      </c>
      <c r="B22" s="2">
        <f>C22/2+D14/2</f>
        <v>1</v>
      </c>
      <c r="C22" s="43"/>
      <c r="D22" s="36">
        <f t="shared" si="2"/>
      </c>
    </row>
    <row r="23" spans="1:4" ht="12.75">
      <c r="A23" s="1" t="s">
        <v>55</v>
      </c>
      <c r="B23" s="2">
        <f>C23/2+F14/2</f>
        <v>1</v>
      </c>
      <c r="C23" s="43"/>
      <c r="D23" s="36">
        <f t="shared" si="2"/>
      </c>
    </row>
    <row r="24" spans="1:9" ht="12.75">
      <c r="A24" s="1" t="s">
        <v>56</v>
      </c>
      <c r="B24" s="2">
        <f>C24/2+C14/2</f>
        <v>1</v>
      </c>
      <c r="C24" s="43"/>
      <c r="D24" s="36">
        <f t="shared" si="2"/>
      </c>
      <c r="E24" s="31"/>
      <c r="F24" s="2" t="s">
        <v>177</v>
      </c>
      <c r="G24" s="2" t="s">
        <v>176</v>
      </c>
      <c r="H24" s="2" t="s">
        <v>171</v>
      </c>
      <c r="I24" s="32"/>
    </row>
    <row r="25" spans="1:9" ht="12.75">
      <c r="A25" s="1" t="s">
        <v>57</v>
      </c>
      <c r="B25" s="2">
        <f>IF(C25&gt;0,C25/2+1,"")</f>
      </c>
      <c r="C25" s="43"/>
      <c r="D25" s="36">
        <f t="shared" si="2"/>
      </c>
      <c r="E25" s="31">
        <f aca="true" t="shared" si="3" ref="E25:E30">IF(G25&gt;0,IF(G25=H25,"acquis","Dépensez "&amp;G25&amp;" PA, pas "&amp;H25),"")</f>
      </c>
      <c r="F25" s="44"/>
      <c r="G25" s="42"/>
      <c r="H25" s="43"/>
      <c r="I25" s="22"/>
    </row>
    <row r="26" spans="1:9" ht="12.75">
      <c r="A26" s="1" t="s">
        <v>58</v>
      </c>
      <c r="B26" s="2">
        <f>IF(C26&gt;0,C26/2+1,"")</f>
      </c>
      <c r="C26" s="43"/>
      <c r="D26" s="36">
        <f t="shared" si="2"/>
      </c>
      <c r="E26" s="31">
        <f t="shared" si="3"/>
      </c>
      <c r="F26" s="44"/>
      <c r="G26" s="42"/>
      <c r="H26" s="43"/>
      <c r="I26" s="22"/>
    </row>
    <row r="27" spans="1:9" ht="12.75">
      <c r="A27" s="1" t="s">
        <v>59</v>
      </c>
      <c r="B27" s="2">
        <f>C27/2+E14/2</f>
        <v>1</v>
      </c>
      <c r="C27" s="43"/>
      <c r="D27" s="36">
        <f t="shared" si="2"/>
      </c>
      <c r="E27" s="31">
        <f t="shared" si="3"/>
      </c>
      <c r="F27" s="44"/>
      <c r="G27" s="42"/>
      <c r="H27" s="43"/>
      <c r="I27" s="22"/>
    </row>
    <row r="28" spans="1:9" ht="12.75">
      <c r="A28" s="1" t="s">
        <v>60</v>
      </c>
      <c r="B28" s="2">
        <f>IF(C28&gt;C29,"Augmentez la spé",C28/2+C14/2)</f>
        <v>1</v>
      </c>
      <c r="C28" s="43"/>
      <c r="D28" s="36">
        <f t="shared" si="2"/>
      </c>
      <c r="E28" s="31">
        <f t="shared" si="3"/>
      </c>
      <c r="F28" s="44"/>
      <c r="G28" s="42"/>
      <c r="H28" s="43"/>
      <c r="I28" s="22"/>
    </row>
    <row r="29" spans="1:9" ht="12.75">
      <c r="A29" s="44"/>
      <c r="B29" s="2">
        <f>C29/2+C14/2</f>
        <v>1</v>
      </c>
      <c r="C29" s="43"/>
      <c r="D29" s="36">
        <f t="shared" si="2"/>
      </c>
      <c r="E29" s="31">
        <f t="shared" si="3"/>
      </c>
      <c r="F29" s="44"/>
      <c r="G29" s="42"/>
      <c r="H29" s="43"/>
      <c r="I29" s="22"/>
    </row>
    <row r="30" spans="2:9" ht="12.75">
      <c r="B30" s="2"/>
      <c r="C30" s="6"/>
      <c r="D30" s="36">
        <f t="shared" si="2"/>
      </c>
      <c r="E30" s="31">
        <f t="shared" si="3"/>
      </c>
      <c r="F30" s="44"/>
      <c r="G30" s="42"/>
      <c r="H30" s="43"/>
      <c r="I30" s="22"/>
    </row>
    <row r="31" spans="1:9" ht="18">
      <c r="A31" s="34" t="s">
        <v>61</v>
      </c>
      <c r="B31" s="20"/>
      <c r="C31" s="27"/>
      <c r="D31" s="36">
        <f t="shared" si="2"/>
      </c>
      <c r="E31" s="31" t="s">
        <v>175</v>
      </c>
      <c r="F31" s="2" t="s">
        <v>81</v>
      </c>
      <c r="G31" s="2" t="s">
        <v>180</v>
      </c>
      <c r="H31" s="2" t="s">
        <v>171</v>
      </c>
      <c r="I31" s="32" t="s">
        <v>158</v>
      </c>
    </row>
    <row r="32" spans="1:10" ht="12.75">
      <c r="A32" s="1" t="s">
        <v>62</v>
      </c>
      <c r="B32" s="2">
        <f>C32/2+B14/2</f>
        <v>1</v>
      </c>
      <c r="C32" s="43"/>
      <c r="D32" s="36">
        <f t="shared" si="2"/>
      </c>
      <c r="E32" s="31">
        <f>IF(I32="",IF(G32="","",IF(H32/G32/2&lt;1,"Achetez un rang de +",H32/G32/2)),IF(G32=H32,"acquis","Dépensez "&amp;G32&amp;" PA, pas "&amp;H32))</f>
      </c>
      <c r="F32" s="44"/>
      <c r="G32" s="42"/>
      <c r="H32" s="43"/>
      <c r="I32" s="42"/>
      <c r="J32" s="25">
        <f>IF(E32&gt;100,"",IF(E32&gt;(B$9*2)+2.5,"Max "&amp;(B$9*2)+2&amp;"+ au Grade "&amp;B$9,""))</f>
      </c>
    </row>
    <row r="33" spans="1:10" ht="12.75">
      <c r="A33" s="1" t="s">
        <v>63</v>
      </c>
      <c r="B33" s="2">
        <f>C33/2+E14/2</f>
        <v>1</v>
      </c>
      <c r="C33" s="43"/>
      <c r="D33" s="36">
        <f t="shared" si="2"/>
      </c>
      <c r="E33" s="31">
        <f>IF(I33="",IF(G33="","",IF(H33/G33/2&lt;1,"Achetez un rang de +",H33/G33/2)),IF(G33=H33,"acquis","Dépensez "&amp;G33&amp;" PA, pas "&amp;H33))</f>
      </c>
      <c r="F33" s="44"/>
      <c r="G33" s="42"/>
      <c r="H33" s="43"/>
      <c r="I33" s="42"/>
      <c r="J33" s="25">
        <f aca="true" t="shared" si="4" ref="J33:J46">IF(E33&gt;100,"",IF(E33&gt;(B$9*2)+2.5,"Max "&amp;(B$9*2)+2&amp;"+ au Grade "&amp;B$9,""))</f>
      </c>
    </row>
    <row r="34" spans="1:10" ht="12.75">
      <c r="A34" s="1" t="s">
        <v>64</v>
      </c>
      <c r="B34" s="2">
        <f>IF(C34&gt;C35,"Augmentez la spé",IF(C34&gt;0,C34/2+E14/2,""))</f>
      </c>
      <c r="C34" s="43"/>
      <c r="D34" s="36">
        <f t="shared" si="2"/>
      </c>
      <c r="E34" s="31">
        <f>IF(I34="",IF(G34="","",IF(H34/G34/2&lt;1,"Achetez un rang de +",H34/G34/2)),IF(G34=H34,"acquis","Dépensez "&amp;G34&amp;" PA"))</f>
      </c>
      <c r="F34" s="44"/>
      <c r="G34" s="42"/>
      <c r="H34" s="43"/>
      <c r="I34" s="42"/>
      <c r="J34" s="25">
        <f t="shared" si="4"/>
      </c>
    </row>
    <row r="35" spans="1:10" ht="12.75">
      <c r="A35" s="44"/>
      <c r="B35" s="2">
        <f>IF(C35&gt;0,C35/2+E14/2,"")</f>
      </c>
      <c r="C35" s="43"/>
      <c r="D35" s="36">
        <f t="shared" si="2"/>
      </c>
      <c r="E35" s="31">
        <f>IF(I35="",IF(G35="","",IF(H35/G35/2&lt;1,"Achetez un rang de +",H35/G35/2)),IF(G35=H35,"acquis","Dépensez "&amp;G35&amp;" PA, pas "&amp;H35))</f>
      </c>
      <c r="F35" s="44"/>
      <c r="G35" s="42"/>
      <c r="H35" s="43"/>
      <c r="I35" s="42"/>
      <c r="J35" s="25">
        <f t="shared" si="4"/>
      </c>
    </row>
    <row r="36" spans="1:10" ht="12.75">
      <c r="A36" s="1" t="s">
        <v>65</v>
      </c>
      <c r="B36" s="2">
        <f>C36/2+A14/2</f>
        <v>1</v>
      </c>
      <c r="C36" s="43"/>
      <c r="D36" s="36">
        <f t="shared" si="2"/>
      </c>
      <c r="E36" s="31">
        <f aca="true" t="shared" si="5" ref="E36:E43">IF(I36="",IF(G36="","",IF(H36/G36/2&lt;1,"Achetez un rang de +",H36/G36/2)),IF(G36=H36,"acquis","Dépensez "&amp;G36&amp;" PA, pas "&amp;H36))</f>
      </c>
      <c r="F36" s="44"/>
      <c r="G36" s="42"/>
      <c r="H36" s="43"/>
      <c r="I36" s="42"/>
      <c r="J36" s="25">
        <f t="shared" si="4"/>
      </c>
    </row>
    <row r="37" spans="1:10" ht="12.75">
      <c r="A37" s="1" t="s">
        <v>66</v>
      </c>
      <c r="B37" s="2">
        <f>IF(C37&gt;0,C37/2+B14/2,"")</f>
      </c>
      <c r="C37" s="43"/>
      <c r="D37" s="36">
        <f t="shared" si="2"/>
      </c>
      <c r="E37" s="31">
        <f t="shared" si="5"/>
      </c>
      <c r="F37" s="44"/>
      <c r="G37" s="42"/>
      <c r="H37" s="43"/>
      <c r="I37" s="42"/>
      <c r="J37" s="25">
        <f t="shared" si="4"/>
      </c>
    </row>
    <row r="38" spans="1:10" ht="12.75">
      <c r="A38" s="1" t="s">
        <v>67</v>
      </c>
      <c r="B38" s="2">
        <f>IF(C38&gt;C39,"Augmentez la spé",IF(C38&gt;0,C38/2+1,""))</f>
      </c>
      <c r="C38" s="43"/>
      <c r="D38" s="36">
        <f t="shared" si="2"/>
      </c>
      <c r="E38" s="31">
        <f t="shared" si="5"/>
      </c>
      <c r="F38" s="44"/>
      <c r="G38" s="42"/>
      <c r="H38" s="43"/>
      <c r="I38" s="42"/>
      <c r="J38" s="25">
        <f t="shared" si="4"/>
      </c>
    </row>
    <row r="39" spans="1:10" ht="12.75">
      <c r="A39" s="44"/>
      <c r="B39" s="2">
        <f>IF(C39&gt;0,C39/2+1,"")</f>
      </c>
      <c r="C39" s="43"/>
      <c r="D39" s="36">
        <f t="shared" si="2"/>
      </c>
      <c r="E39" s="31">
        <f t="shared" si="5"/>
      </c>
      <c r="F39" s="44"/>
      <c r="G39" s="42"/>
      <c r="H39" s="43"/>
      <c r="I39" s="42"/>
      <c r="J39" s="25">
        <f t="shared" si="4"/>
      </c>
    </row>
    <row r="40" spans="1:10" ht="12.75">
      <c r="A40" s="44" t="s">
        <v>310</v>
      </c>
      <c r="B40" s="2">
        <f>IF(C40&gt;0,C40/2+1,"")</f>
      </c>
      <c r="C40" s="43"/>
      <c r="D40" s="36">
        <f t="shared" si="2"/>
      </c>
      <c r="E40" s="31">
        <f t="shared" si="5"/>
      </c>
      <c r="F40" s="44"/>
      <c r="G40" s="42"/>
      <c r="H40" s="43"/>
      <c r="I40" s="42"/>
      <c r="J40" s="25">
        <f t="shared" si="4"/>
      </c>
    </row>
    <row r="41" spans="1:10" ht="12.75">
      <c r="A41" s="1" t="s">
        <v>68</v>
      </c>
      <c r="B41" s="2">
        <f>IF(C41&gt;0,C41/2+1,"")</f>
      </c>
      <c r="C41" s="43"/>
      <c r="D41" s="36">
        <f t="shared" si="2"/>
      </c>
      <c r="E41" s="31">
        <f t="shared" si="5"/>
      </c>
      <c r="F41" s="44"/>
      <c r="G41" s="42"/>
      <c r="H41" s="43"/>
      <c r="I41" s="42"/>
      <c r="J41" s="25">
        <f t="shared" si="4"/>
      </c>
    </row>
    <row r="42" spans="1:10" ht="12.75">
      <c r="A42" s="1" t="s">
        <v>69</v>
      </c>
      <c r="B42" s="2">
        <f>C42/2+A14/2</f>
        <v>1</v>
      </c>
      <c r="C42" s="43"/>
      <c r="D42" s="36">
        <f t="shared" si="2"/>
      </c>
      <c r="E42" s="31">
        <f t="shared" si="5"/>
      </c>
      <c r="F42" s="44"/>
      <c r="G42" s="42"/>
      <c r="H42" s="43"/>
      <c r="I42" s="42"/>
      <c r="J42" s="25">
        <f t="shared" si="4"/>
      </c>
    </row>
    <row r="43" spans="1:10" ht="12.75">
      <c r="A43" s="1" t="s">
        <v>89</v>
      </c>
      <c r="B43" s="2">
        <f>C43</f>
        <v>0</v>
      </c>
      <c r="C43" s="43"/>
      <c r="D43" s="36">
        <f t="shared" si="2"/>
      </c>
      <c r="E43" s="31">
        <f t="shared" si="5"/>
      </c>
      <c r="F43" s="44"/>
      <c r="G43" s="42"/>
      <c r="H43" s="43"/>
      <c r="I43" s="42"/>
      <c r="J43" s="25">
        <f t="shared" si="4"/>
      </c>
    </row>
    <row r="44" spans="1:10" ht="12.75">
      <c r="A44" s="44" t="s">
        <v>311</v>
      </c>
      <c r="B44" s="2">
        <f>IF(C44&gt;0,C44/2+1,"")</f>
      </c>
      <c r="C44" s="43"/>
      <c r="D44" s="36">
        <f t="shared" si="2"/>
      </c>
      <c r="E44" s="31">
        <f>IF(I44="",IF(G44="","",IF(H44/G44/2&lt;1,"Achetez un rang de +",H44/G44/2)),IF(G44=H44,"acquis","Dépensez "&amp;G44&amp;" PA, pas "&amp;H44))</f>
      </c>
      <c r="F44" s="44"/>
      <c r="G44" s="42"/>
      <c r="H44" s="43"/>
      <c r="I44" s="42"/>
      <c r="J44" s="25">
        <f t="shared" si="4"/>
      </c>
    </row>
    <row r="45" spans="1:10" ht="12.75">
      <c r="A45" s="1" t="s">
        <v>70</v>
      </c>
      <c r="B45" s="2">
        <f>IF(C45&gt;0,C45/2+1,"")</f>
      </c>
      <c r="C45" s="43"/>
      <c r="D45" s="36">
        <f t="shared" si="2"/>
      </c>
      <c r="E45" s="31">
        <f>IF(I45="",IF(G45="","",IF(H45/G45/2&lt;1,"Achetez un rang de +",H45/G45/2)),IF(G45=H45,"acquis","Dépensez "&amp;G45&amp;" PA, pas "&amp;H45))</f>
      </c>
      <c r="F45" s="44"/>
      <c r="G45" s="42"/>
      <c r="H45" s="43"/>
      <c r="I45" s="42"/>
      <c r="J45" s="25">
        <f t="shared" si="4"/>
      </c>
    </row>
    <row r="46" spans="1:10" ht="12.75">
      <c r="A46" s="1" t="s">
        <v>71</v>
      </c>
      <c r="B46" s="2">
        <f>IF(C46&gt;0,C46/2+1,"")</f>
      </c>
      <c r="C46" s="43"/>
      <c r="D46" s="36">
        <f t="shared" si="2"/>
      </c>
      <c r="E46" s="31">
        <f>IF(I46="",IF(G46="","",IF(H46/G46/2&lt;1,"Achetez un rang de +",H46/G46/2)),IF(G46=H46,"acquis","Dépensez "&amp;G46&amp;" PA, pas "&amp;H46))</f>
      </c>
      <c r="F46" s="44"/>
      <c r="G46" s="42"/>
      <c r="H46" s="43"/>
      <c r="I46" s="42"/>
      <c r="J46" s="25">
        <f t="shared" si="4"/>
      </c>
    </row>
    <row r="47" spans="1:4" ht="12.75">
      <c r="A47" s="1" t="s">
        <v>72</v>
      </c>
      <c r="B47" s="2">
        <f>IF(C47&gt;C48,"Augmentez la spé",IF(C47&gt;0,C47/2+1,""))</f>
      </c>
      <c r="C47" s="43"/>
      <c r="D47" s="36">
        <f t="shared" si="2"/>
      </c>
    </row>
    <row r="48" spans="1:4" ht="12.75">
      <c r="A48" s="44"/>
      <c r="B48" s="2">
        <f>IF(C48&gt;0,C48/2+1,"")</f>
      </c>
      <c r="C48" s="43"/>
      <c r="D48" s="36">
        <f t="shared" si="2"/>
      </c>
    </row>
    <row r="49" spans="1:4" ht="12.75">
      <c r="A49" s="1" t="s">
        <v>73</v>
      </c>
      <c r="B49" s="2">
        <f>IF(C49&gt;C50,"Augmentez la spé",IF(C49&gt;0,C49/2+1,""))</f>
      </c>
      <c r="C49" s="43"/>
      <c r="D49" s="36">
        <f t="shared" si="2"/>
      </c>
    </row>
    <row r="50" spans="1:6" ht="12.75">
      <c r="A50" s="44"/>
      <c r="B50" s="2">
        <f>IF(C50&gt;0,C50/2+1,"")</f>
      </c>
      <c r="C50" s="43"/>
      <c r="D50" s="36">
        <f t="shared" si="2"/>
      </c>
      <c r="F50" s="7">
        <f>F55-F54</f>
        <v>0</v>
      </c>
    </row>
    <row r="51" spans="1:6" ht="12.75">
      <c r="A51" s="1" t="s">
        <v>74</v>
      </c>
      <c r="B51" s="2">
        <f>IF(C51&gt;C52,"Augmentez la spé",IF(C51&gt;0,C51/2+1,""))</f>
      </c>
      <c r="C51" s="43"/>
      <c r="D51" s="36">
        <f t="shared" si="2"/>
      </c>
      <c r="F51" s="26" t="s">
        <v>83</v>
      </c>
    </row>
    <row r="52" spans="1:7" ht="12.75">
      <c r="A52" s="44"/>
      <c r="B52" s="2">
        <f>IF(C52&gt;0,C52/2+1,"")</f>
      </c>
      <c r="C52" s="43"/>
      <c r="D52" s="36">
        <f t="shared" si="2"/>
      </c>
      <c r="E52" s="1" t="s">
        <v>84</v>
      </c>
      <c r="F52" s="8">
        <f>SUM(A11:F11)</f>
        <v>0</v>
      </c>
      <c r="G52" s="25" t="str">
        <f>IF(B9=0,IF(G8="Demon",IF(F52&lt;16,"Vous devez dépenser au moins 16PA dans les Caractéristiques",IF(F52&gt;40,"Vous ne pouvez dépenser plus de 40PA dans les Caractéristiques","")),IF(F52&lt;20,"Vous devez dépenser au moins 20PA dans les Caractéristiques",IF(F52&gt;50,"Vous ne pouvez dépenser plus de 50PA dans les Caractéristiques",""))),"")</f>
        <v>Vous devez dépenser au moins 20PA dans les Caractéristiques</v>
      </c>
    </row>
    <row r="53" spans="1:7" ht="12.75">
      <c r="A53" s="1" t="s">
        <v>75</v>
      </c>
      <c r="B53" s="2">
        <f>IF(C53&gt;C54,"Augmentez la spé",IF(C53&gt;0,C53/2+1,""))</f>
      </c>
      <c r="C53" s="43"/>
      <c r="D53" s="36">
        <f t="shared" si="2"/>
      </c>
      <c r="E53" s="1" t="s">
        <v>181</v>
      </c>
      <c r="F53" s="8">
        <f>F54+IF(F55&gt;F54,(F55-F54)/2,0)</f>
        <v>0</v>
      </c>
      <c r="G53" s="25" t="str">
        <f>IF(B9=0,IF(G8="Demon",IF(F53&lt;20,"Vous devez dépenser au moins 20PA dans les Talents",IF(F53&gt;40,"Vous ne pouvez dépenser plus de 40PA dans les Talents","")),IF(F53&lt;25,"Vous devez dépenser au moins 25PA dans les Talents",IF(F53&gt;50,"Vous ne pouvez dépenser plus de 50PA dans les Talents",""))),"")</f>
        <v>Vous devez dépenser au moins 25PA dans les Talents</v>
      </c>
    </row>
    <row r="54" spans="1:7" ht="12.75">
      <c r="A54" s="44"/>
      <c r="B54" s="2">
        <f>IF(C54&gt;0,C54/2+1,"")</f>
      </c>
      <c r="C54" s="43"/>
      <c r="D54" s="36">
        <f t="shared" si="2"/>
      </c>
      <c r="E54" s="3" t="s">
        <v>183</v>
      </c>
      <c r="F54" s="59">
        <f>SUM(C16:C29)</f>
        <v>0</v>
      </c>
      <c r="G54" s="25"/>
    </row>
    <row r="55" spans="1:7" ht="12.75">
      <c r="A55" s="1" t="s">
        <v>76</v>
      </c>
      <c r="B55" s="2">
        <f>IF(C55&gt;C56,"Augmentez la spé",IF(C55&gt;0,C55/2+1,""))</f>
      </c>
      <c r="C55" s="43"/>
      <c r="D55" s="36">
        <f t="shared" si="2"/>
      </c>
      <c r="E55" s="3" t="s">
        <v>182</v>
      </c>
      <c r="F55" s="59">
        <f>(SUM(C32:C60)+SUM(C63:C65))</f>
        <v>0</v>
      </c>
      <c r="G55" s="25">
        <f>IF(F54&gt;F55,"Il vous reste "&amp;F54-F55&amp;" rangs de Talents secondaires gratuits",IF(F54=F55,"",IF(_XLL.EST.IMPAIR(F50),"Il vous reste 1 rang de Talent secondaire gratuit","")))</f>
      </c>
    </row>
    <row r="56" spans="1:7" ht="12.75">
      <c r="A56" s="44"/>
      <c r="B56" s="2">
        <f>IF(C56&gt;0,C56/2+1,"")</f>
      </c>
      <c r="C56" s="43"/>
      <c r="D56" s="36">
        <f t="shared" si="2"/>
      </c>
      <c r="E56" s="1" t="s">
        <v>81</v>
      </c>
      <c r="F56" s="8">
        <f>SUM(H32:H46)</f>
        <v>0</v>
      </c>
      <c r="G56" s="25" t="str">
        <f>IF(G8="Demon",IF(F56&lt;20,"Vous devez dépenser au moins 20PA en Pouvoirs",IF(F56&gt;28,"Vous ne pouvez dépenser plus de 28PA dans les Pouvoirs","")),IF(F56&lt;20,"Vous devez dépenser au moins 20PA en Pouvoirs",IF(F56&gt;35,"Vous ne pouvez dépenser plus de 35PA dans les Pouvoirs","")))</f>
        <v>Vous devez dépenser au moins 20PA en Pouvoirs</v>
      </c>
    </row>
    <row r="57" spans="1:7" ht="12.75">
      <c r="A57" s="1" t="s">
        <v>77</v>
      </c>
      <c r="B57" s="2">
        <f>IF(C57&gt;C58,"Augmentez la spé",IF(C57&gt;0,C57/2+C14/2,""))</f>
      </c>
      <c r="C57" s="43"/>
      <c r="D57" s="36">
        <f t="shared" si="2"/>
      </c>
      <c r="E57" s="1" t="s">
        <v>177</v>
      </c>
      <c r="F57" s="8">
        <f>SUM(H25:H30)</f>
        <v>0</v>
      </c>
      <c r="G57" s="25"/>
    </row>
    <row r="58" spans="1:7" ht="12.75">
      <c r="A58" s="44"/>
      <c r="B58" s="2">
        <f>IF(C58&gt;0,C58/2+C14/2,"")</f>
      </c>
      <c r="C58" s="43"/>
      <c r="D58" s="36">
        <f t="shared" si="2"/>
      </c>
      <c r="E58" s="1" t="s">
        <v>80</v>
      </c>
      <c r="F58" s="8">
        <f>H16</f>
        <v>0</v>
      </c>
      <c r="G58" s="25" t="str">
        <f>H17</f>
        <v>Vous devez dépenser au minimum 2PA pour les PP</v>
      </c>
    </row>
    <row r="59" spans="1:7" ht="15.75">
      <c r="A59" s="1" t="s">
        <v>78</v>
      </c>
      <c r="B59" s="2">
        <f>IF(C59&gt;C60,"Augmentez la spé",IF(C59&gt;0,C59/2+1,""))</f>
      </c>
      <c r="C59" s="43"/>
      <c r="D59" s="36">
        <f t="shared" si="2"/>
      </c>
      <c r="E59" s="58" t="s">
        <v>39</v>
      </c>
      <c r="F59" s="9">
        <f>F53+F52+F56+F57+F58</f>
        <v>0</v>
      </c>
      <c r="G59" s="25"/>
    </row>
    <row r="60" spans="1:5" ht="12.75">
      <c r="A60" s="44"/>
      <c r="B60" s="2">
        <f>IF(C60&gt;0,C60/2+1,"")</f>
      </c>
      <c r="C60" s="43"/>
      <c r="D60" s="36">
        <f t="shared" si="2"/>
      </c>
      <c r="E60" s="3" t="s">
        <v>168</v>
      </c>
    </row>
    <row r="61" spans="2:5" ht="12.75">
      <c r="B61" s="2"/>
      <c r="C61" s="6"/>
      <c r="D61" s="36">
        <f t="shared" si="2"/>
      </c>
      <c r="E61" s="3" t="s">
        <v>169</v>
      </c>
    </row>
    <row r="62" spans="1:4" ht="18">
      <c r="A62" s="34" t="s">
        <v>79</v>
      </c>
      <c r="B62" s="2"/>
      <c r="C62" s="27"/>
      <c r="D62" s="36">
        <f t="shared" si="2"/>
      </c>
    </row>
    <row r="63" spans="1:4" ht="12.75">
      <c r="A63" s="44"/>
      <c r="B63" s="2">
        <f>IF(C63&gt;0,C63/2+C19/2,"")</f>
      </c>
      <c r="C63" s="43"/>
      <c r="D63" s="36">
        <f t="shared" si="2"/>
      </c>
    </row>
    <row r="64" spans="1:4" ht="12.75">
      <c r="A64" s="44"/>
      <c r="B64" s="2">
        <f>IF(C64&gt;0,C64/2+C20/2,"")</f>
      </c>
      <c r="C64" s="43"/>
      <c r="D64" s="36">
        <f t="shared" si="2"/>
      </c>
    </row>
    <row r="65" spans="1:4" ht="12.75">
      <c r="A65" s="44"/>
      <c r="B65" s="2">
        <f>IF(C65&gt;0,C65/2+C21/2,"")</f>
      </c>
      <c r="C65" s="43"/>
      <c r="D65" s="36">
        <f t="shared" si="2"/>
      </c>
    </row>
    <row r="66" spans="1:9" ht="12.75">
      <c r="A66" s="14"/>
      <c r="B66" s="14"/>
      <c r="C66" s="15"/>
      <c r="D66" s="16"/>
      <c r="E66" s="16"/>
      <c r="F66" s="14"/>
      <c r="G66" s="14"/>
      <c r="H66" s="14"/>
      <c r="I66" s="14"/>
    </row>
    <row r="67" spans="1:10" ht="25.5">
      <c r="A67" s="10" t="s">
        <v>85</v>
      </c>
      <c r="B67" s="19"/>
      <c r="C67" s="41"/>
      <c r="D67" s="41"/>
      <c r="E67" s="41"/>
      <c r="F67" s="41"/>
      <c r="G67" s="41"/>
      <c r="H67" s="41"/>
      <c r="I67" s="41"/>
      <c r="J67" s="13"/>
    </row>
    <row r="68" spans="1:10" ht="12.75">
      <c r="A68" s="1" t="s">
        <v>86</v>
      </c>
      <c r="B68" s="41"/>
      <c r="C68" s="41"/>
      <c r="D68" s="41"/>
      <c r="E68" s="41"/>
      <c r="F68" s="41"/>
      <c r="G68" s="41"/>
      <c r="H68" s="41"/>
      <c r="I68" s="41"/>
      <c r="J68" s="13"/>
    </row>
    <row r="69" spans="1:10" ht="12.75">
      <c r="A69" s="1" t="s">
        <v>184</v>
      </c>
      <c r="B69" s="41"/>
      <c r="C69" s="41"/>
      <c r="D69" s="41"/>
      <c r="E69" s="41"/>
      <c r="F69" s="41"/>
      <c r="G69" s="41"/>
      <c r="H69" s="41"/>
      <c r="I69" s="41"/>
      <c r="J69" s="13"/>
    </row>
    <row r="70" spans="1:10" ht="12.75">
      <c r="A70" s="1" t="s">
        <v>312</v>
      </c>
      <c r="B70" s="41"/>
      <c r="C70" s="41"/>
      <c r="D70" s="41"/>
      <c r="E70" s="41"/>
      <c r="F70" s="41"/>
      <c r="G70" s="41"/>
      <c r="H70" s="41"/>
      <c r="I70" s="41"/>
      <c r="J70" s="13"/>
    </row>
    <row r="71" spans="2:10" ht="12.75">
      <c r="B71" s="41"/>
      <c r="C71" s="41"/>
      <c r="D71" s="41"/>
      <c r="E71" s="41"/>
      <c r="F71" s="41"/>
      <c r="G71" s="41"/>
      <c r="H71" s="41"/>
      <c r="I71" s="41"/>
      <c r="J71" s="13"/>
    </row>
    <row r="72" spans="1:10" ht="12.75">
      <c r="A72" s="1" t="s">
        <v>313</v>
      </c>
      <c r="B72" s="41"/>
      <c r="C72" s="41"/>
      <c r="D72" s="41"/>
      <c r="E72" s="41"/>
      <c r="F72" s="41"/>
      <c r="G72" s="41"/>
      <c r="H72" s="41"/>
      <c r="I72" s="41"/>
      <c r="J72" s="13"/>
    </row>
    <row r="73" spans="1:10" ht="12.75">
      <c r="A73" s="1" t="s">
        <v>314</v>
      </c>
      <c r="B73" s="41"/>
      <c r="C73" s="41"/>
      <c r="D73" s="41"/>
      <c r="E73" s="41"/>
      <c r="F73" s="41"/>
      <c r="G73" s="41"/>
      <c r="H73" s="41"/>
      <c r="I73" s="41"/>
      <c r="J73" s="13"/>
    </row>
    <row r="74" spans="1:9" ht="12.75">
      <c r="A74" s="1" t="s">
        <v>185</v>
      </c>
      <c r="B74" s="17"/>
      <c r="C74" s="17"/>
      <c r="D74" s="18"/>
      <c r="E74" s="18"/>
      <c r="F74" s="17"/>
      <c r="G74" s="17"/>
      <c r="H74" s="17"/>
      <c r="I74" s="17"/>
    </row>
    <row r="75" spans="2:5" ht="25.5">
      <c r="B75" s="10"/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  <row r="80" spans="4:5" ht="12.75">
      <c r="D80" s="2"/>
      <c r="E80" s="2"/>
    </row>
    <row r="81" spans="4:5" ht="12.75">
      <c r="D81" s="2"/>
      <c r="E81" s="2"/>
    </row>
    <row r="82" spans="4:5" ht="12.75">
      <c r="D82" s="2"/>
      <c r="E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spans="4:5" ht="12.75">
      <c r="D90" s="2"/>
      <c r="E90" s="2"/>
    </row>
    <row r="91" spans="4:5" ht="12.75">
      <c r="D91" s="2"/>
      <c r="E91" s="2"/>
    </row>
    <row r="92" spans="4:5" ht="12.75"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</sheetData>
  <sheetProtection sheet="1" objects="1" scenarios="1"/>
  <mergeCells count="4">
    <mergeCell ref="A4:I4"/>
    <mergeCell ref="A2:I2"/>
    <mergeCell ref="A3:I3"/>
    <mergeCell ref="A5:I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H418"/>
  <sheetViews>
    <sheetView workbookViewId="0" topLeftCell="A1">
      <selection activeCell="F1" sqref="F1"/>
    </sheetView>
  </sheetViews>
  <sheetFormatPr defaultColWidth="11.421875" defaultRowHeight="12.75"/>
  <cols>
    <col min="1" max="1" width="5.7109375" style="23" bestFit="1" customWidth="1"/>
    <col min="2" max="2" width="14.00390625" style="23" customWidth="1"/>
    <col min="3" max="3" width="6.140625" style="24" bestFit="1" customWidth="1"/>
    <col min="4" max="4" width="11.421875" style="21" customWidth="1"/>
    <col min="5" max="5" width="15.140625" style="21" customWidth="1"/>
    <col min="6" max="6" width="6.421875" style="21" bestFit="1" customWidth="1"/>
    <col min="7" max="7" width="14.140625" style="21" bestFit="1" customWidth="1"/>
    <col min="8" max="8" width="98.7109375" style="21" bestFit="1" customWidth="1"/>
    <col min="9" max="16384" width="11.421875" style="21" customWidth="1"/>
  </cols>
  <sheetData>
    <row r="1" spans="1:8" ht="12.75">
      <c r="A1" s="47"/>
      <c r="B1" s="47"/>
      <c r="C1" s="48"/>
      <c r="D1" s="48"/>
      <c r="E1" s="48"/>
      <c r="F1" s="48"/>
      <c r="G1" s="48"/>
      <c r="H1" s="47"/>
    </row>
    <row r="2" spans="1:8" ht="12.75">
      <c r="A2" s="47"/>
      <c r="B2" s="47"/>
      <c r="C2" s="48"/>
      <c r="D2" s="48"/>
      <c r="E2" s="48"/>
      <c r="F2" s="48"/>
      <c r="G2" s="48"/>
      <c r="H2" s="47"/>
    </row>
    <row r="3" spans="1:8" ht="12.75">
      <c r="A3" s="47"/>
      <c r="B3" s="47"/>
      <c r="C3" s="48"/>
      <c r="D3" s="48"/>
      <c r="E3" s="48"/>
      <c r="F3" s="48"/>
      <c r="G3" s="48"/>
      <c r="H3" s="47"/>
    </row>
    <row r="4" spans="1:8" ht="12.75">
      <c r="A4" s="45"/>
      <c r="B4" s="45"/>
      <c r="C4" s="46"/>
      <c r="D4" s="46"/>
      <c r="E4" s="46" t="s">
        <v>588</v>
      </c>
      <c r="F4" s="46"/>
      <c r="G4" s="46"/>
      <c r="H4" s="45"/>
    </row>
    <row r="5" spans="1:8" ht="12.75">
      <c r="A5" s="46" t="s">
        <v>198</v>
      </c>
      <c r="B5" s="46" t="s">
        <v>199</v>
      </c>
      <c r="C5" s="46" t="s">
        <v>216</v>
      </c>
      <c r="D5" s="46" t="s">
        <v>80</v>
      </c>
      <c r="E5" s="46" t="s">
        <v>82</v>
      </c>
      <c r="F5" s="46" t="s">
        <v>217</v>
      </c>
      <c r="G5" s="46" t="s">
        <v>218</v>
      </c>
      <c r="H5" s="46" t="s">
        <v>200</v>
      </c>
    </row>
    <row r="6" spans="1:8" ht="12.75">
      <c r="A6" s="47">
        <v>56</v>
      </c>
      <c r="B6" s="47" t="s">
        <v>589</v>
      </c>
      <c r="C6" s="48" t="s">
        <v>220</v>
      </c>
      <c r="D6" s="48" t="s">
        <v>437</v>
      </c>
      <c r="E6" s="48">
        <v>3</v>
      </c>
      <c r="F6" s="48"/>
      <c r="G6" s="48" t="s">
        <v>239</v>
      </c>
      <c r="H6" s="47" t="s">
        <v>590</v>
      </c>
    </row>
    <row r="7" spans="1:8" ht="12.75">
      <c r="A7" s="47">
        <v>57</v>
      </c>
      <c r="B7" s="47" t="s">
        <v>591</v>
      </c>
      <c r="C7" s="48" t="s">
        <v>292</v>
      </c>
      <c r="D7" s="48" t="s">
        <v>592</v>
      </c>
      <c r="E7" s="48">
        <v>3</v>
      </c>
      <c r="F7" s="48"/>
      <c r="G7" s="48" t="s">
        <v>239</v>
      </c>
      <c r="H7" s="47" t="s">
        <v>593</v>
      </c>
    </row>
    <row r="8" spans="1:8" ht="12.75">
      <c r="A8" s="47">
        <v>65</v>
      </c>
      <c r="B8" s="47" t="s">
        <v>108</v>
      </c>
      <c r="C8" s="48" t="s">
        <v>292</v>
      </c>
      <c r="D8" s="48" t="s">
        <v>553</v>
      </c>
      <c r="E8" s="48" t="s">
        <v>594</v>
      </c>
      <c r="F8" s="48" t="s">
        <v>595</v>
      </c>
      <c r="G8" s="48" t="s">
        <v>239</v>
      </c>
      <c r="H8" s="47" t="s">
        <v>596</v>
      </c>
    </row>
    <row r="9" spans="1:8" ht="12.75">
      <c r="A9" s="47">
        <v>66</v>
      </c>
      <c r="B9" s="47" t="s">
        <v>112</v>
      </c>
      <c r="C9" s="48" t="s">
        <v>292</v>
      </c>
      <c r="D9" s="48">
        <v>2</v>
      </c>
      <c r="E9" s="48" t="s">
        <v>597</v>
      </c>
      <c r="F9" s="48" t="s">
        <v>598</v>
      </c>
      <c r="G9" s="48" t="s">
        <v>531</v>
      </c>
      <c r="H9" s="47" t="s">
        <v>599</v>
      </c>
    </row>
    <row r="10" spans="1:8" ht="12.75">
      <c r="A10" s="47">
        <v>66</v>
      </c>
      <c r="B10" s="47" t="s">
        <v>113</v>
      </c>
      <c r="C10" s="48" t="s">
        <v>292</v>
      </c>
      <c r="D10" s="48" t="s">
        <v>405</v>
      </c>
      <c r="E10" s="48" t="s">
        <v>600</v>
      </c>
      <c r="F10" s="48"/>
      <c r="G10" s="48" t="s">
        <v>239</v>
      </c>
      <c r="H10" s="47" t="s">
        <v>601</v>
      </c>
    </row>
    <row r="11" spans="1:8" ht="12.75">
      <c r="A11" s="47">
        <v>66</v>
      </c>
      <c r="B11" s="47" t="s">
        <v>115</v>
      </c>
      <c r="C11" s="48" t="s">
        <v>292</v>
      </c>
      <c r="D11" s="48" t="s">
        <v>323</v>
      </c>
      <c r="E11" s="48" t="s">
        <v>600</v>
      </c>
      <c r="F11" s="48"/>
      <c r="G11" s="48" t="s">
        <v>239</v>
      </c>
      <c r="H11" s="47" t="s">
        <v>602</v>
      </c>
    </row>
    <row r="12" spans="1:8" ht="12.75">
      <c r="A12" s="47">
        <v>70</v>
      </c>
      <c r="B12" s="47" t="s">
        <v>603</v>
      </c>
      <c r="C12" s="48" t="s">
        <v>292</v>
      </c>
      <c r="D12" s="48">
        <v>8</v>
      </c>
      <c r="E12" s="48" t="s">
        <v>604</v>
      </c>
      <c r="F12" s="48"/>
      <c r="G12" s="48" t="s">
        <v>531</v>
      </c>
      <c r="H12" s="47" t="s">
        <v>605</v>
      </c>
    </row>
    <row r="13" spans="1:8" ht="12.75">
      <c r="A13" s="47">
        <v>72</v>
      </c>
      <c r="B13" s="47" t="s">
        <v>606</v>
      </c>
      <c r="C13" s="48" t="s">
        <v>292</v>
      </c>
      <c r="D13" s="48">
        <v>1</v>
      </c>
      <c r="E13" s="49" t="s">
        <v>607</v>
      </c>
      <c r="F13" s="48"/>
      <c r="G13" s="48" t="s">
        <v>239</v>
      </c>
      <c r="H13" s="47" t="s">
        <v>608</v>
      </c>
    </row>
    <row r="14" spans="1:8" ht="12.75">
      <c r="A14" s="47">
        <v>72</v>
      </c>
      <c r="B14" s="47" t="s">
        <v>609</v>
      </c>
      <c r="C14" s="48" t="s">
        <v>292</v>
      </c>
      <c r="D14" s="48">
        <v>2</v>
      </c>
      <c r="E14" s="49" t="s">
        <v>607</v>
      </c>
      <c r="F14" s="48"/>
      <c r="G14" s="48" t="s">
        <v>239</v>
      </c>
      <c r="H14" s="47" t="s">
        <v>610</v>
      </c>
    </row>
    <row r="15" spans="1:8" ht="12.75">
      <c r="A15" s="47">
        <v>72</v>
      </c>
      <c r="B15" s="47" t="s">
        <v>611</v>
      </c>
      <c r="C15" s="48" t="s">
        <v>292</v>
      </c>
      <c r="D15" s="48">
        <v>2</v>
      </c>
      <c r="E15" s="49" t="s">
        <v>607</v>
      </c>
      <c r="F15" s="48"/>
      <c r="G15" s="48" t="s">
        <v>239</v>
      </c>
      <c r="H15" s="47" t="s">
        <v>612</v>
      </c>
    </row>
    <row r="16" spans="1:8" ht="12.75">
      <c r="A16" s="47">
        <v>72</v>
      </c>
      <c r="B16" s="47" t="s">
        <v>613</v>
      </c>
      <c r="C16" s="48" t="s">
        <v>292</v>
      </c>
      <c r="D16" s="48">
        <v>2</v>
      </c>
      <c r="E16" s="49" t="s">
        <v>607</v>
      </c>
      <c r="F16" s="48"/>
      <c r="G16" s="48" t="s">
        <v>239</v>
      </c>
      <c r="H16" s="47" t="s">
        <v>614</v>
      </c>
    </row>
    <row r="17" spans="1:8" ht="12.75">
      <c r="A17" s="47">
        <v>72</v>
      </c>
      <c r="B17" s="47" t="s">
        <v>615</v>
      </c>
      <c r="C17" s="48" t="s">
        <v>292</v>
      </c>
      <c r="D17" s="48">
        <v>3</v>
      </c>
      <c r="E17" s="49" t="s">
        <v>607</v>
      </c>
      <c r="F17" s="48"/>
      <c r="G17" s="48" t="s">
        <v>239</v>
      </c>
      <c r="H17" s="47" t="s">
        <v>616</v>
      </c>
    </row>
    <row r="18" spans="1:8" ht="12.75">
      <c r="A18" s="47">
        <v>72</v>
      </c>
      <c r="B18" s="47" t="s">
        <v>617</v>
      </c>
      <c r="C18" s="48" t="s">
        <v>292</v>
      </c>
      <c r="D18" s="48">
        <v>2</v>
      </c>
      <c r="E18" s="49" t="s">
        <v>607</v>
      </c>
      <c r="F18" s="48"/>
      <c r="G18" s="48" t="s">
        <v>239</v>
      </c>
      <c r="H18" s="47" t="s">
        <v>618</v>
      </c>
    </row>
    <row r="19" spans="1:8" ht="12.75">
      <c r="A19" s="47">
        <v>72</v>
      </c>
      <c r="B19" s="47" t="s">
        <v>619</v>
      </c>
      <c r="C19" s="48" t="s">
        <v>292</v>
      </c>
      <c r="D19" s="48">
        <v>2</v>
      </c>
      <c r="E19" s="49" t="s">
        <v>607</v>
      </c>
      <c r="F19" s="48"/>
      <c r="G19" s="48" t="s">
        <v>239</v>
      </c>
      <c r="H19" s="47" t="s">
        <v>620</v>
      </c>
    </row>
    <row r="20" spans="1:8" ht="12.75">
      <c r="A20" s="47">
        <v>72</v>
      </c>
      <c r="B20" s="47" t="s">
        <v>621</v>
      </c>
      <c r="C20" s="48" t="s">
        <v>292</v>
      </c>
      <c r="D20" s="48">
        <v>1</v>
      </c>
      <c r="E20" s="49" t="s">
        <v>607</v>
      </c>
      <c r="F20" s="48"/>
      <c r="G20" s="48" t="s">
        <v>239</v>
      </c>
      <c r="H20" s="47" t="s">
        <v>622</v>
      </c>
    </row>
    <row r="21" spans="1:8" ht="12.75">
      <c r="A21" s="47">
        <v>72</v>
      </c>
      <c r="B21" s="47" t="s">
        <v>623</v>
      </c>
      <c r="C21" s="48" t="s">
        <v>220</v>
      </c>
      <c r="D21" s="48">
        <v>6</v>
      </c>
      <c r="E21" s="48" t="s">
        <v>624</v>
      </c>
      <c r="F21" s="48"/>
      <c r="G21" s="48" t="s">
        <v>248</v>
      </c>
      <c r="H21" s="47" t="s">
        <v>625</v>
      </c>
    </row>
    <row r="22" spans="1:8" ht="12.75">
      <c r="A22" s="47">
        <v>72</v>
      </c>
      <c r="B22" s="47" t="s">
        <v>626</v>
      </c>
      <c r="C22" s="48" t="s">
        <v>292</v>
      </c>
      <c r="D22" s="48">
        <v>2</v>
      </c>
      <c r="E22" s="49" t="s">
        <v>607</v>
      </c>
      <c r="F22" s="48"/>
      <c r="G22" s="48" t="s">
        <v>239</v>
      </c>
      <c r="H22" s="47" t="s">
        <v>627</v>
      </c>
    </row>
    <row r="23" spans="1:8" ht="12.75">
      <c r="A23" s="47">
        <v>72</v>
      </c>
      <c r="B23" s="47" t="s">
        <v>628</v>
      </c>
      <c r="C23" s="48" t="s">
        <v>292</v>
      </c>
      <c r="D23" s="48">
        <v>1</v>
      </c>
      <c r="E23" s="49" t="s">
        <v>607</v>
      </c>
      <c r="F23" s="48"/>
      <c r="G23" s="48" t="s">
        <v>239</v>
      </c>
      <c r="H23" s="47" t="s">
        <v>629</v>
      </c>
    </row>
    <row r="24" spans="1:8" ht="12.75">
      <c r="A24" s="47">
        <v>72</v>
      </c>
      <c r="B24" s="47" t="s">
        <v>630</v>
      </c>
      <c r="C24" s="48" t="s">
        <v>292</v>
      </c>
      <c r="D24" s="48">
        <v>3</v>
      </c>
      <c r="E24" s="49" t="s">
        <v>607</v>
      </c>
      <c r="F24" s="48"/>
      <c r="G24" s="48" t="s">
        <v>239</v>
      </c>
      <c r="H24" s="47" t="s">
        <v>631</v>
      </c>
    </row>
    <row r="25" spans="1:8" ht="12.75">
      <c r="A25" s="47">
        <v>72</v>
      </c>
      <c r="B25" s="47" t="s">
        <v>632</v>
      </c>
      <c r="C25" s="48" t="s">
        <v>292</v>
      </c>
      <c r="D25" s="48">
        <v>2</v>
      </c>
      <c r="E25" s="49" t="s">
        <v>607</v>
      </c>
      <c r="F25" s="48"/>
      <c r="G25" s="48" t="s">
        <v>239</v>
      </c>
      <c r="H25" s="47" t="s">
        <v>633</v>
      </c>
    </row>
    <row r="26" spans="1:8" ht="12.75">
      <c r="A26" s="47">
        <v>72</v>
      </c>
      <c r="B26" s="47" t="s">
        <v>634</v>
      </c>
      <c r="C26" s="48" t="s">
        <v>292</v>
      </c>
      <c r="D26" s="48">
        <v>1</v>
      </c>
      <c r="E26" s="49" t="s">
        <v>607</v>
      </c>
      <c r="F26" s="48"/>
      <c r="G26" s="48" t="s">
        <v>239</v>
      </c>
      <c r="H26" s="47" t="s">
        <v>635</v>
      </c>
    </row>
    <row r="27" spans="1:8" ht="12.75">
      <c r="A27" s="47">
        <v>72</v>
      </c>
      <c r="B27" s="47" t="s">
        <v>636</v>
      </c>
      <c r="C27" s="48" t="s">
        <v>292</v>
      </c>
      <c r="D27" s="48">
        <v>2</v>
      </c>
      <c r="E27" s="49" t="s">
        <v>607</v>
      </c>
      <c r="F27" s="48"/>
      <c r="G27" s="48" t="s">
        <v>239</v>
      </c>
      <c r="H27" s="47" t="s">
        <v>637</v>
      </c>
    </row>
    <row r="28" spans="1:8" ht="12.75">
      <c r="A28" s="47">
        <v>71</v>
      </c>
      <c r="B28" s="47" t="s">
        <v>638</v>
      </c>
      <c r="C28" s="48" t="s">
        <v>292</v>
      </c>
      <c r="D28" s="48" t="s">
        <v>377</v>
      </c>
      <c r="E28" s="48" t="s">
        <v>639</v>
      </c>
      <c r="F28" s="48" t="s">
        <v>306</v>
      </c>
      <c r="G28" s="48" t="s">
        <v>295</v>
      </c>
      <c r="H28" s="47" t="s">
        <v>640</v>
      </c>
    </row>
    <row r="29" spans="1:8" ht="12.75">
      <c r="A29" s="47">
        <v>75</v>
      </c>
      <c r="B29" s="47" t="s">
        <v>641</v>
      </c>
      <c r="C29" s="48" t="s">
        <v>292</v>
      </c>
      <c r="D29" s="48" t="s">
        <v>642</v>
      </c>
      <c r="E29" s="48" t="s">
        <v>639</v>
      </c>
      <c r="F29" s="48" t="s">
        <v>306</v>
      </c>
      <c r="G29" s="48" t="s">
        <v>295</v>
      </c>
      <c r="H29" s="47" t="s">
        <v>643</v>
      </c>
    </row>
    <row r="30" spans="1:8" ht="12.75">
      <c r="A30" s="47">
        <v>79</v>
      </c>
      <c r="B30" s="47" t="s">
        <v>644</v>
      </c>
      <c r="C30" s="48" t="s">
        <v>322</v>
      </c>
      <c r="D30" s="48" t="s">
        <v>645</v>
      </c>
      <c r="E30" s="48" t="s">
        <v>646</v>
      </c>
      <c r="F30" s="48"/>
      <c r="G30" s="48" t="s">
        <v>239</v>
      </c>
      <c r="H30" s="47" t="s">
        <v>647</v>
      </c>
    </row>
    <row r="31" spans="1:8" ht="12.75">
      <c r="A31" s="47"/>
      <c r="B31" s="47"/>
      <c r="C31" s="48"/>
      <c r="D31" s="48"/>
      <c r="E31" s="48"/>
      <c r="F31" s="48"/>
      <c r="G31" s="48"/>
      <c r="H31" s="47"/>
    </row>
    <row r="32" spans="1:8" ht="12.75">
      <c r="A32" s="47"/>
      <c r="B32" s="47"/>
      <c r="C32" s="48"/>
      <c r="D32" s="48"/>
      <c r="E32" s="48"/>
      <c r="F32" s="48"/>
      <c r="G32" s="48"/>
      <c r="H32" s="47"/>
    </row>
    <row r="33" spans="1:8" ht="12.75">
      <c r="A33" s="47"/>
      <c r="B33" s="47"/>
      <c r="C33" s="48"/>
      <c r="D33" s="48"/>
      <c r="E33" s="48"/>
      <c r="F33" s="48"/>
      <c r="G33" s="48"/>
      <c r="H33" s="47"/>
    </row>
    <row r="34" spans="1:8" ht="12.75">
      <c r="A34" s="47"/>
      <c r="B34" s="47"/>
      <c r="C34" s="48"/>
      <c r="D34" s="48"/>
      <c r="E34" s="48"/>
      <c r="F34" s="48"/>
      <c r="G34" s="48"/>
      <c r="H34" s="47"/>
    </row>
    <row r="35" spans="1:8" ht="12.75">
      <c r="A35" s="45"/>
      <c r="B35" s="45"/>
      <c r="C35" s="46"/>
      <c r="D35" s="46"/>
      <c r="E35" s="46" t="s">
        <v>648</v>
      </c>
      <c r="F35" s="46"/>
      <c r="G35" s="46"/>
      <c r="H35" s="45"/>
    </row>
    <row r="36" spans="1:8" ht="12.75">
      <c r="A36" s="46" t="s">
        <v>198</v>
      </c>
      <c r="B36" s="46" t="s">
        <v>199</v>
      </c>
      <c r="C36" s="46" t="s">
        <v>216</v>
      </c>
      <c r="D36" s="46" t="s">
        <v>80</v>
      </c>
      <c r="E36" s="46" t="s">
        <v>82</v>
      </c>
      <c r="F36" s="46" t="s">
        <v>217</v>
      </c>
      <c r="G36" s="46" t="s">
        <v>218</v>
      </c>
      <c r="H36" s="46" t="s">
        <v>200</v>
      </c>
    </row>
    <row r="37" spans="1:8" ht="12.75">
      <c r="A37" s="47">
        <v>56</v>
      </c>
      <c r="B37" s="47" t="s">
        <v>589</v>
      </c>
      <c r="C37" s="48" t="s">
        <v>220</v>
      </c>
      <c r="D37" s="48" t="s">
        <v>437</v>
      </c>
      <c r="E37" s="48">
        <v>3</v>
      </c>
      <c r="F37" s="48"/>
      <c r="G37" s="48" t="s">
        <v>239</v>
      </c>
      <c r="H37" s="47" t="s">
        <v>590</v>
      </c>
    </row>
    <row r="38" spans="1:8" ht="12.75">
      <c r="A38" s="47">
        <v>62</v>
      </c>
      <c r="B38" s="47" t="s">
        <v>649</v>
      </c>
      <c r="C38" s="48" t="s">
        <v>292</v>
      </c>
      <c r="D38" s="48" t="s">
        <v>650</v>
      </c>
      <c r="E38" s="48" t="s">
        <v>651</v>
      </c>
      <c r="F38" s="48" t="s">
        <v>52</v>
      </c>
      <c r="G38" s="48" t="s">
        <v>231</v>
      </c>
      <c r="H38" s="47" t="s">
        <v>652</v>
      </c>
    </row>
    <row r="39" spans="1:8" ht="12.75">
      <c r="A39" s="47">
        <v>65</v>
      </c>
      <c r="B39" s="47" t="s">
        <v>653</v>
      </c>
      <c r="C39" s="48" t="s">
        <v>292</v>
      </c>
      <c r="D39" s="48">
        <v>1</v>
      </c>
      <c r="E39" s="48">
        <v>3</v>
      </c>
      <c r="F39" s="48" t="s">
        <v>52</v>
      </c>
      <c r="G39" s="48" t="s">
        <v>231</v>
      </c>
      <c r="H39" s="47" t="s">
        <v>654</v>
      </c>
    </row>
    <row r="40" spans="1:8" ht="12.75">
      <c r="A40" s="47">
        <v>69</v>
      </c>
      <c r="B40" s="47" t="s">
        <v>131</v>
      </c>
      <c r="C40" s="48" t="s">
        <v>292</v>
      </c>
      <c r="D40" s="48">
        <v>3</v>
      </c>
      <c r="E40" s="48" t="s">
        <v>639</v>
      </c>
      <c r="F40" s="48" t="s">
        <v>52</v>
      </c>
      <c r="G40" s="48" t="s">
        <v>227</v>
      </c>
      <c r="H40" s="47" t="s">
        <v>655</v>
      </c>
    </row>
    <row r="41" spans="1:8" ht="12.75">
      <c r="A41" s="47">
        <v>69</v>
      </c>
      <c r="B41" s="47" t="s">
        <v>196</v>
      </c>
      <c r="C41" s="48" t="s">
        <v>220</v>
      </c>
      <c r="D41" s="48">
        <v>3</v>
      </c>
      <c r="E41" s="48" t="s">
        <v>656</v>
      </c>
      <c r="F41" s="48" t="s">
        <v>52</v>
      </c>
      <c r="G41" s="48" t="s">
        <v>274</v>
      </c>
      <c r="H41" s="47" t="s">
        <v>657</v>
      </c>
    </row>
    <row r="42" spans="1:8" ht="12.75">
      <c r="A42" s="47">
        <v>69</v>
      </c>
      <c r="B42" s="47" t="s">
        <v>658</v>
      </c>
      <c r="C42" s="48" t="s">
        <v>292</v>
      </c>
      <c r="D42" s="48">
        <v>1</v>
      </c>
      <c r="E42" s="48">
        <v>3</v>
      </c>
      <c r="F42" s="48" t="s">
        <v>52</v>
      </c>
      <c r="G42" s="48" t="s">
        <v>231</v>
      </c>
      <c r="H42" s="47" t="s">
        <v>659</v>
      </c>
    </row>
    <row r="43" spans="1:8" ht="12.75">
      <c r="A43" s="47">
        <v>69</v>
      </c>
      <c r="B43" s="47" t="s">
        <v>660</v>
      </c>
      <c r="C43" s="48" t="s">
        <v>292</v>
      </c>
      <c r="D43" s="48">
        <v>2</v>
      </c>
      <c r="E43" s="48">
        <v>3</v>
      </c>
      <c r="F43" s="48" t="s">
        <v>52</v>
      </c>
      <c r="G43" s="48" t="s">
        <v>517</v>
      </c>
      <c r="H43" s="47" t="s">
        <v>661</v>
      </c>
    </row>
    <row r="44" spans="1:8" ht="12.75">
      <c r="A44" s="47">
        <v>73</v>
      </c>
      <c r="B44" s="47" t="s">
        <v>140</v>
      </c>
      <c r="C44" s="48" t="s">
        <v>292</v>
      </c>
      <c r="D44" s="48">
        <v>2</v>
      </c>
      <c r="E44" s="48">
        <v>3</v>
      </c>
      <c r="F44" s="48" t="s">
        <v>52</v>
      </c>
      <c r="G44" s="48" t="s">
        <v>662</v>
      </c>
      <c r="H44" s="47" t="s">
        <v>663</v>
      </c>
    </row>
    <row r="45" spans="1:8" ht="12.75">
      <c r="A45" s="47">
        <v>72</v>
      </c>
      <c r="B45" s="47" t="s">
        <v>623</v>
      </c>
      <c r="C45" s="48" t="s">
        <v>220</v>
      </c>
      <c r="D45" s="48">
        <v>6</v>
      </c>
      <c r="E45" s="48" t="s">
        <v>624</v>
      </c>
      <c r="F45" s="48"/>
      <c r="G45" s="48" t="s">
        <v>248</v>
      </c>
      <c r="H45" s="47" t="s">
        <v>625</v>
      </c>
    </row>
    <row r="46" spans="1:8" ht="12.75">
      <c r="A46" s="47">
        <v>79</v>
      </c>
      <c r="B46" s="47" t="s">
        <v>664</v>
      </c>
      <c r="C46" s="48" t="s">
        <v>322</v>
      </c>
      <c r="D46" s="48" t="s">
        <v>665</v>
      </c>
      <c r="E46" s="48">
        <v>3</v>
      </c>
      <c r="F46" s="48" t="s">
        <v>52</v>
      </c>
      <c r="G46" s="48" t="s">
        <v>231</v>
      </c>
      <c r="H46" s="47" t="s">
        <v>666</v>
      </c>
    </row>
    <row r="47" spans="1:8" ht="12.75">
      <c r="A47" s="47">
        <v>80</v>
      </c>
      <c r="B47" s="47" t="s">
        <v>667</v>
      </c>
      <c r="C47" s="48" t="s">
        <v>292</v>
      </c>
      <c r="D47" s="48">
        <v>4</v>
      </c>
      <c r="E47" s="48">
        <v>3</v>
      </c>
      <c r="F47" s="48" t="s">
        <v>52</v>
      </c>
      <c r="G47" s="48" t="s">
        <v>274</v>
      </c>
      <c r="H47" s="47" t="s">
        <v>668</v>
      </c>
    </row>
    <row r="48" spans="1:8" ht="12.75">
      <c r="A48" s="47">
        <v>79</v>
      </c>
      <c r="B48" s="47" t="s">
        <v>644</v>
      </c>
      <c r="C48" s="48" t="s">
        <v>322</v>
      </c>
      <c r="D48" s="48" t="s">
        <v>645</v>
      </c>
      <c r="E48" s="48" t="s">
        <v>646</v>
      </c>
      <c r="F48" s="48"/>
      <c r="G48" s="48" t="s">
        <v>239</v>
      </c>
      <c r="H48" s="47" t="s">
        <v>647</v>
      </c>
    </row>
    <row r="49" spans="1:8" ht="12.75">
      <c r="A49" s="47"/>
      <c r="B49" s="47"/>
      <c r="C49" s="48"/>
      <c r="D49" s="48"/>
      <c r="E49" s="48"/>
      <c r="F49" s="48"/>
      <c r="G49" s="48"/>
      <c r="H49" s="47"/>
    </row>
    <row r="50" spans="1:8" ht="12.75">
      <c r="A50" s="47"/>
      <c r="B50" s="47"/>
      <c r="C50" s="48"/>
      <c r="D50" s="48"/>
      <c r="E50" s="48"/>
      <c r="F50" s="48"/>
      <c r="G50" s="48"/>
      <c r="H50" s="47"/>
    </row>
    <row r="51" spans="1:8" ht="12.75">
      <c r="A51" s="47"/>
      <c r="B51" s="47"/>
      <c r="C51" s="48"/>
      <c r="D51" s="48"/>
      <c r="E51" s="48"/>
      <c r="F51" s="48"/>
      <c r="G51" s="48"/>
      <c r="H51" s="47"/>
    </row>
    <row r="52" spans="1:8" ht="12.75">
      <c r="A52" s="47"/>
      <c r="B52" s="47"/>
      <c r="C52" s="48"/>
      <c r="D52" s="48"/>
      <c r="E52" s="48"/>
      <c r="F52" s="48"/>
      <c r="G52" s="48"/>
      <c r="H52" s="47"/>
    </row>
    <row r="53" spans="1:8" ht="12.75">
      <c r="A53" s="47"/>
      <c r="B53" s="47"/>
      <c r="C53" s="48"/>
      <c r="D53" s="48"/>
      <c r="E53" s="48"/>
      <c r="F53" s="48"/>
      <c r="G53" s="48"/>
      <c r="H53" s="47"/>
    </row>
    <row r="54" spans="1:8" ht="12.75">
      <c r="A54" s="47"/>
      <c r="B54" s="47"/>
      <c r="C54" s="48"/>
      <c r="D54" s="48"/>
      <c r="E54" s="48"/>
      <c r="F54" s="48"/>
      <c r="G54" s="48"/>
      <c r="H54" s="47"/>
    </row>
    <row r="55" spans="1:8" ht="12.75">
      <c r="A55" s="47"/>
      <c r="B55" s="47"/>
      <c r="C55" s="48"/>
      <c r="D55" s="48"/>
      <c r="E55" s="48"/>
      <c r="F55" s="48"/>
      <c r="G55" s="48"/>
      <c r="H55" s="47"/>
    </row>
    <row r="56" spans="1:8" ht="12.75">
      <c r="A56" s="45"/>
      <c r="B56" s="45"/>
      <c r="C56" s="46"/>
      <c r="D56" s="46"/>
      <c r="E56" s="46" t="s">
        <v>669</v>
      </c>
      <c r="F56" s="46"/>
      <c r="G56" s="46"/>
      <c r="H56" s="45"/>
    </row>
    <row r="57" spans="1:8" ht="12.75">
      <c r="A57" s="46" t="s">
        <v>198</v>
      </c>
      <c r="B57" s="46" t="s">
        <v>199</v>
      </c>
      <c r="C57" s="46" t="s">
        <v>216</v>
      </c>
      <c r="D57" s="46" t="s">
        <v>80</v>
      </c>
      <c r="E57" s="46" t="s">
        <v>82</v>
      </c>
      <c r="F57" s="46" t="s">
        <v>217</v>
      </c>
      <c r="G57" s="46" t="s">
        <v>218</v>
      </c>
      <c r="H57" s="46" t="s">
        <v>200</v>
      </c>
    </row>
    <row r="58" spans="1:8" ht="12.75">
      <c r="A58" s="47">
        <v>60</v>
      </c>
      <c r="B58" s="47" t="s">
        <v>670</v>
      </c>
      <c r="C58" s="48" t="s">
        <v>220</v>
      </c>
      <c r="D58" s="48" t="s">
        <v>671</v>
      </c>
      <c r="E58" s="48" t="s">
        <v>672</v>
      </c>
      <c r="F58" s="48" t="s">
        <v>48</v>
      </c>
      <c r="G58" s="48" t="s">
        <v>339</v>
      </c>
      <c r="H58" s="47" t="s">
        <v>673</v>
      </c>
    </row>
    <row r="59" spans="1:8" ht="12.75">
      <c r="A59" s="47">
        <v>67</v>
      </c>
      <c r="B59" s="47" t="s">
        <v>122</v>
      </c>
      <c r="C59" s="48" t="s">
        <v>220</v>
      </c>
      <c r="D59" s="48" t="s">
        <v>674</v>
      </c>
      <c r="E59" s="48" t="s">
        <v>675</v>
      </c>
      <c r="F59" s="48" t="s">
        <v>48</v>
      </c>
      <c r="G59" s="48" t="s">
        <v>339</v>
      </c>
      <c r="H59" s="47" t="s">
        <v>676</v>
      </c>
    </row>
    <row r="60" spans="1:8" ht="12.75">
      <c r="A60" s="47">
        <v>71</v>
      </c>
      <c r="B60" s="47" t="s">
        <v>677</v>
      </c>
      <c r="C60" s="48" t="s">
        <v>220</v>
      </c>
      <c r="D60" s="48">
        <v>5</v>
      </c>
      <c r="E60" s="48" t="s">
        <v>678</v>
      </c>
      <c r="F60" s="48" t="s">
        <v>48</v>
      </c>
      <c r="G60" s="48" t="s">
        <v>295</v>
      </c>
      <c r="H60" s="47" t="s">
        <v>679</v>
      </c>
    </row>
    <row r="61" spans="1:8" ht="12.75">
      <c r="A61" s="47">
        <v>71</v>
      </c>
      <c r="B61" s="47" t="s">
        <v>680</v>
      </c>
      <c r="C61" s="48" t="s">
        <v>220</v>
      </c>
      <c r="D61" s="48" t="s">
        <v>681</v>
      </c>
      <c r="E61" s="48" t="s">
        <v>682</v>
      </c>
      <c r="F61" s="48" t="s">
        <v>48</v>
      </c>
      <c r="G61" s="48" t="s">
        <v>231</v>
      </c>
      <c r="H61" s="47" t="s">
        <v>683</v>
      </c>
    </row>
    <row r="62" spans="1:8" ht="12.75">
      <c r="A62" s="47">
        <v>71</v>
      </c>
      <c r="B62" s="47" t="s">
        <v>684</v>
      </c>
      <c r="C62" s="48" t="s">
        <v>220</v>
      </c>
      <c r="D62" s="48" t="s">
        <v>681</v>
      </c>
      <c r="E62" s="48" t="s">
        <v>685</v>
      </c>
      <c r="F62" s="48" t="s">
        <v>48</v>
      </c>
      <c r="G62" s="48" t="s">
        <v>231</v>
      </c>
      <c r="H62" s="47" t="s">
        <v>686</v>
      </c>
    </row>
    <row r="63" spans="1:8" ht="12.75">
      <c r="A63" s="47">
        <v>71</v>
      </c>
      <c r="B63" s="47" t="s">
        <v>687</v>
      </c>
      <c r="C63" s="48" t="s">
        <v>220</v>
      </c>
      <c r="D63" s="48" t="s">
        <v>681</v>
      </c>
      <c r="E63" s="48" t="s">
        <v>688</v>
      </c>
      <c r="F63" s="48" t="s">
        <v>48</v>
      </c>
      <c r="G63" s="48" t="s">
        <v>231</v>
      </c>
      <c r="H63" s="47" t="s">
        <v>689</v>
      </c>
    </row>
    <row r="64" spans="1:8" ht="12.75">
      <c r="A64" s="47">
        <v>71</v>
      </c>
      <c r="B64" s="47" t="s">
        <v>690</v>
      </c>
      <c r="C64" s="48" t="s">
        <v>220</v>
      </c>
      <c r="D64" s="48" t="s">
        <v>681</v>
      </c>
      <c r="E64" s="48" t="s">
        <v>639</v>
      </c>
      <c r="F64" s="48" t="s">
        <v>48</v>
      </c>
      <c r="G64" s="48" t="s">
        <v>231</v>
      </c>
      <c r="H64" s="47" t="s">
        <v>691</v>
      </c>
    </row>
    <row r="65" spans="1:8" ht="12.75">
      <c r="A65" s="47">
        <v>71</v>
      </c>
      <c r="B65" s="47" t="s">
        <v>692</v>
      </c>
      <c r="C65" s="48" t="s">
        <v>220</v>
      </c>
      <c r="D65" s="48" t="s">
        <v>681</v>
      </c>
      <c r="E65" s="48" t="s">
        <v>639</v>
      </c>
      <c r="F65" s="48" t="s">
        <v>48</v>
      </c>
      <c r="G65" s="48" t="s">
        <v>231</v>
      </c>
      <c r="H65" s="47" t="s">
        <v>693</v>
      </c>
    </row>
    <row r="66" spans="1:8" ht="12.75">
      <c r="A66" s="47">
        <v>79</v>
      </c>
      <c r="B66" s="47" t="s">
        <v>694</v>
      </c>
      <c r="C66" s="48" t="s">
        <v>220</v>
      </c>
      <c r="D66" s="48">
        <v>6</v>
      </c>
      <c r="E66" s="48" t="s">
        <v>695</v>
      </c>
      <c r="F66" s="48" t="s">
        <v>48</v>
      </c>
      <c r="G66" s="48" t="s">
        <v>295</v>
      </c>
      <c r="H66" s="47" t="s">
        <v>696</v>
      </c>
    </row>
    <row r="67" spans="1:8" ht="12.75">
      <c r="A67" s="47">
        <v>75</v>
      </c>
      <c r="B67" s="47" t="s">
        <v>144</v>
      </c>
      <c r="C67" s="48" t="s">
        <v>220</v>
      </c>
      <c r="D67" s="48" t="s">
        <v>697</v>
      </c>
      <c r="E67" s="48" t="s">
        <v>698</v>
      </c>
      <c r="F67" s="48" t="s">
        <v>48</v>
      </c>
      <c r="G67" s="48" t="s">
        <v>274</v>
      </c>
      <c r="H67" s="47" t="s">
        <v>699</v>
      </c>
    </row>
    <row r="68" spans="1:8" ht="12.75">
      <c r="A68" s="47">
        <v>80</v>
      </c>
      <c r="B68" s="47" t="s">
        <v>155</v>
      </c>
      <c r="C68" s="48" t="s">
        <v>220</v>
      </c>
      <c r="D68" s="48">
        <v>4</v>
      </c>
      <c r="E68" s="48" t="s">
        <v>698</v>
      </c>
      <c r="F68" s="48" t="s">
        <v>48</v>
      </c>
      <c r="G68" s="48" t="s">
        <v>339</v>
      </c>
      <c r="H68" s="47" t="s">
        <v>700</v>
      </c>
    </row>
    <row r="69" spans="1:8" ht="12.75">
      <c r="A69" s="47"/>
      <c r="B69" s="47"/>
      <c r="C69" s="48"/>
      <c r="D69" s="48"/>
      <c r="E69" s="48"/>
      <c r="F69" s="48"/>
      <c r="G69" s="48"/>
      <c r="H69" s="47"/>
    </row>
    <row r="70" spans="1:8" ht="12.75">
      <c r="A70" s="47"/>
      <c r="B70" s="47"/>
      <c r="C70" s="48"/>
      <c r="D70" s="48"/>
      <c r="E70" s="48"/>
      <c r="F70" s="48"/>
      <c r="G70" s="48"/>
      <c r="H70" s="47"/>
    </row>
    <row r="71" spans="1:8" ht="12.75">
      <c r="A71" s="47"/>
      <c r="B71" s="47"/>
      <c r="C71" s="48"/>
      <c r="D71" s="48"/>
      <c r="E71" s="48"/>
      <c r="F71" s="48"/>
      <c r="G71" s="48"/>
      <c r="H71" s="47"/>
    </row>
    <row r="72" spans="1:8" ht="12.75">
      <c r="A72" s="45"/>
      <c r="B72" s="45"/>
      <c r="C72" s="46"/>
      <c r="D72" s="46"/>
      <c r="E72" s="46" t="s">
        <v>701</v>
      </c>
      <c r="F72" s="46"/>
      <c r="G72" s="46"/>
      <c r="H72" s="45"/>
    </row>
    <row r="73" spans="1:8" ht="12.75">
      <c r="A73" s="46" t="s">
        <v>198</v>
      </c>
      <c r="B73" s="46" t="s">
        <v>199</v>
      </c>
      <c r="C73" s="46" t="s">
        <v>216</v>
      </c>
      <c r="D73" s="46" t="s">
        <v>80</v>
      </c>
      <c r="E73" s="46" t="s">
        <v>82</v>
      </c>
      <c r="F73" s="46" t="s">
        <v>217</v>
      </c>
      <c r="G73" s="46" t="s">
        <v>218</v>
      </c>
      <c r="H73" s="46" t="s">
        <v>200</v>
      </c>
    </row>
    <row r="74" spans="1:8" ht="12.75">
      <c r="A74" s="47">
        <v>54</v>
      </c>
      <c r="B74" s="47" t="s">
        <v>159</v>
      </c>
      <c r="C74" s="48" t="s">
        <v>322</v>
      </c>
      <c r="D74" s="48" t="s">
        <v>702</v>
      </c>
      <c r="E74" s="48" t="s">
        <v>703</v>
      </c>
      <c r="F74" s="48" t="s">
        <v>156</v>
      </c>
      <c r="G74" s="48" t="s">
        <v>274</v>
      </c>
      <c r="H74" s="47" t="s">
        <v>704</v>
      </c>
    </row>
    <row r="75" spans="1:8" ht="12.75">
      <c r="A75" s="47">
        <v>54</v>
      </c>
      <c r="B75" s="47" t="s">
        <v>705</v>
      </c>
      <c r="C75" s="48" t="s">
        <v>322</v>
      </c>
      <c r="D75" s="48" t="s">
        <v>702</v>
      </c>
      <c r="E75" s="48" t="s">
        <v>639</v>
      </c>
      <c r="F75" s="48" t="s">
        <v>156</v>
      </c>
      <c r="G75" s="48" t="s">
        <v>274</v>
      </c>
      <c r="H75" s="47" t="s">
        <v>706</v>
      </c>
    </row>
    <row r="76" spans="1:8" ht="12.75">
      <c r="A76" s="47">
        <v>54</v>
      </c>
      <c r="B76" s="47" t="s">
        <v>160</v>
      </c>
      <c r="C76" s="48" t="s">
        <v>322</v>
      </c>
      <c r="D76" s="48" t="s">
        <v>702</v>
      </c>
      <c r="E76" s="48" t="s">
        <v>639</v>
      </c>
      <c r="F76" s="48" t="s">
        <v>156</v>
      </c>
      <c r="G76" s="48" t="s">
        <v>274</v>
      </c>
      <c r="H76" s="47" t="s">
        <v>707</v>
      </c>
    </row>
    <row r="77" spans="1:8" ht="12.75">
      <c r="A77" s="47">
        <v>54</v>
      </c>
      <c r="B77" s="47" t="s">
        <v>161</v>
      </c>
      <c r="C77" s="48" t="s">
        <v>322</v>
      </c>
      <c r="D77" s="48" t="s">
        <v>702</v>
      </c>
      <c r="E77" s="48">
        <v>5</v>
      </c>
      <c r="F77" s="48" t="s">
        <v>306</v>
      </c>
      <c r="G77" s="48" t="s">
        <v>274</v>
      </c>
      <c r="H77" s="47" t="s">
        <v>708</v>
      </c>
    </row>
    <row r="78" spans="1:8" ht="12.75">
      <c r="A78" s="47">
        <v>54</v>
      </c>
      <c r="B78" s="47" t="s">
        <v>162</v>
      </c>
      <c r="C78" s="48" t="s">
        <v>322</v>
      </c>
      <c r="D78" s="48" t="s">
        <v>702</v>
      </c>
      <c r="E78" s="48" t="s">
        <v>703</v>
      </c>
      <c r="F78" s="48" t="s">
        <v>709</v>
      </c>
      <c r="G78" s="48" t="s">
        <v>274</v>
      </c>
      <c r="H78" s="47" t="s">
        <v>710</v>
      </c>
    </row>
    <row r="79" spans="1:8" ht="12.75">
      <c r="A79" s="47">
        <v>54</v>
      </c>
      <c r="B79" s="47" t="s">
        <v>163</v>
      </c>
      <c r="C79" s="48" t="s">
        <v>322</v>
      </c>
      <c r="D79" s="48" t="s">
        <v>702</v>
      </c>
      <c r="E79" s="48">
        <v>4</v>
      </c>
      <c r="F79" s="48" t="s">
        <v>711</v>
      </c>
      <c r="G79" s="48" t="s">
        <v>274</v>
      </c>
      <c r="H79" s="47" t="s">
        <v>712</v>
      </c>
    </row>
    <row r="80" spans="1:8" ht="12.75">
      <c r="A80" s="47">
        <v>54</v>
      </c>
      <c r="B80" s="47" t="s">
        <v>164</v>
      </c>
      <c r="C80" s="48" t="s">
        <v>322</v>
      </c>
      <c r="D80" s="48" t="s">
        <v>702</v>
      </c>
      <c r="E80" s="48">
        <v>4</v>
      </c>
      <c r="F80" s="48" t="s">
        <v>156</v>
      </c>
      <c r="G80" s="48" t="s">
        <v>274</v>
      </c>
      <c r="H80" s="47" t="s">
        <v>713</v>
      </c>
    </row>
    <row r="81" spans="1:8" ht="12.75">
      <c r="A81" s="47">
        <v>54</v>
      </c>
      <c r="B81" s="47" t="s">
        <v>165</v>
      </c>
      <c r="C81" s="48" t="s">
        <v>322</v>
      </c>
      <c r="D81" s="48" t="s">
        <v>702</v>
      </c>
      <c r="E81" s="48">
        <v>5</v>
      </c>
      <c r="F81" s="48" t="s">
        <v>156</v>
      </c>
      <c r="G81" s="48" t="s">
        <v>274</v>
      </c>
      <c r="H81" s="47" t="s">
        <v>714</v>
      </c>
    </row>
    <row r="82" spans="1:8" ht="12.75">
      <c r="A82" s="47">
        <v>54</v>
      </c>
      <c r="B82" s="47" t="s">
        <v>166</v>
      </c>
      <c r="C82" s="48" t="s">
        <v>322</v>
      </c>
      <c r="D82" s="48" t="s">
        <v>702</v>
      </c>
      <c r="E82" s="48" t="s">
        <v>639</v>
      </c>
      <c r="F82" s="48" t="s">
        <v>156</v>
      </c>
      <c r="G82" s="48" t="s">
        <v>274</v>
      </c>
      <c r="H82" s="47" t="s">
        <v>715</v>
      </c>
    </row>
    <row r="83" spans="1:8" ht="12.75">
      <c r="A83" s="47">
        <v>54</v>
      </c>
      <c r="B83" s="47" t="s">
        <v>167</v>
      </c>
      <c r="C83" s="48" t="s">
        <v>322</v>
      </c>
      <c r="D83" s="48" t="s">
        <v>702</v>
      </c>
      <c r="E83" s="48" t="s">
        <v>703</v>
      </c>
      <c r="F83" s="48" t="s">
        <v>156</v>
      </c>
      <c r="G83" s="48" t="s">
        <v>274</v>
      </c>
      <c r="H83" s="47" t="s">
        <v>716</v>
      </c>
    </row>
    <row r="84" spans="1:8" ht="12.75">
      <c r="A84" s="47">
        <v>58</v>
      </c>
      <c r="B84" s="47" t="s">
        <v>717</v>
      </c>
      <c r="C84" s="48" t="s">
        <v>322</v>
      </c>
      <c r="D84" s="48" t="s">
        <v>337</v>
      </c>
      <c r="E84" s="48">
        <v>3</v>
      </c>
      <c r="F84" s="48"/>
      <c r="G84" s="48" t="s">
        <v>441</v>
      </c>
      <c r="H84" s="47" t="s">
        <v>718</v>
      </c>
    </row>
    <row r="85" spans="1:8" ht="12.75">
      <c r="A85" s="47">
        <v>58</v>
      </c>
      <c r="B85" s="47" t="s">
        <v>719</v>
      </c>
      <c r="C85" s="48" t="s">
        <v>322</v>
      </c>
      <c r="D85" s="48" t="s">
        <v>361</v>
      </c>
      <c r="E85" s="48">
        <v>3</v>
      </c>
      <c r="F85" s="48"/>
      <c r="G85" s="48" t="s">
        <v>339</v>
      </c>
      <c r="H85" s="47" t="s">
        <v>720</v>
      </c>
    </row>
    <row r="86" spans="1:8" ht="12.75">
      <c r="A86" s="47">
        <v>58</v>
      </c>
      <c r="B86" s="47" t="s">
        <v>721</v>
      </c>
      <c r="C86" s="48" t="s">
        <v>322</v>
      </c>
      <c r="D86" s="48" t="s">
        <v>437</v>
      </c>
      <c r="E86" s="48" t="s">
        <v>722</v>
      </c>
      <c r="F86" s="48" t="s">
        <v>156</v>
      </c>
      <c r="G86" s="48" t="s">
        <v>441</v>
      </c>
      <c r="H86" s="47" t="s">
        <v>723</v>
      </c>
    </row>
    <row r="87" spans="1:8" ht="12.75">
      <c r="A87" s="47">
        <v>59</v>
      </c>
      <c r="B87" s="47" t="s">
        <v>724</v>
      </c>
      <c r="C87" s="48" t="s">
        <v>322</v>
      </c>
      <c r="D87" s="48" t="s">
        <v>725</v>
      </c>
      <c r="E87" s="48">
        <v>4</v>
      </c>
      <c r="F87" s="48" t="s">
        <v>726</v>
      </c>
      <c r="G87" s="48" t="s">
        <v>727</v>
      </c>
      <c r="H87" s="47" t="s">
        <v>728</v>
      </c>
    </row>
    <row r="88" spans="1:8" ht="12.75">
      <c r="A88" s="47">
        <v>60</v>
      </c>
      <c r="B88" s="47" t="s">
        <v>99</v>
      </c>
      <c r="C88" s="48" t="s">
        <v>322</v>
      </c>
      <c r="D88" s="48">
        <v>4</v>
      </c>
      <c r="E88" s="48">
        <v>3</v>
      </c>
      <c r="F88" s="48" t="s">
        <v>156</v>
      </c>
      <c r="G88" s="48" t="s">
        <v>227</v>
      </c>
      <c r="H88" s="47" t="s">
        <v>729</v>
      </c>
    </row>
    <row r="89" spans="1:8" ht="12.75">
      <c r="A89" s="47">
        <v>61</v>
      </c>
      <c r="B89" s="47" t="s">
        <v>101</v>
      </c>
      <c r="C89" s="48" t="s">
        <v>322</v>
      </c>
      <c r="D89" s="48">
        <v>2</v>
      </c>
      <c r="E89" s="48">
        <v>3</v>
      </c>
      <c r="F89" s="48" t="s">
        <v>730</v>
      </c>
      <c r="G89" s="48" t="s">
        <v>731</v>
      </c>
      <c r="H89" s="47" t="s">
        <v>732</v>
      </c>
    </row>
    <row r="90" spans="1:8" ht="12.75">
      <c r="A90" s="47" t="s">
        <v>283</v>
      </c>
      <c r="B90" s="47" t="s">
        <v>733</v>
      </c>
      <c r="C90" s="48" t="s">
        <v>322</v>
      </c>
      <c r="D90" s="48">
        <v>3</v>
      </c>
      <c r="E90" s="48" t="s">
        <v>639</v>
      </c>
      <c r="F90" s="48" t="s">
        <v>156</v>
      </c>
      <c r="G90" s="48" t="s">
        <v>274</v>
      </c>
      <c r="H90" s="47" t="s">
        <v>734</v>
      </c>
    </row>
    <row r="91" spans="1:8" ht="12.75">
      <c r="A91" s="47">
        <v>65</v>
      </c>
      <c r="B91" s="47" t="s">
        <v>107</v>
      </c>
      <c r="C91" s="48" t="s">
        <v>322</v>
      </c>
      <c r="D91" s="48">
        <v>7</v>
      </c>
      <c r="E91" s="48" t="s">
        <v>735</v>
      </c>
      <c r="F91" s="48" t="s">
        <v>156</v>
      </c>
      <c r="G91" s="48" t="s">
        <v>274</v>
      </c>
      <c r="H91" s="47" t="s">
        <v>736</v>
      </c>
    </row>
    <row r="92" spans="1:8" ht="12.75">
      <c r="A92" s="47" t="s">
        <v>233</v>
      </c>
      <c r="B92" s="47" t="s">
        <v>737</v>
      </c>
      <c r="C92" s="48" t="s">
        <v>322</v>
      </c>
      <c r="D92" s="48">
        <v>2</v>
      </c>
      <c r="E92" s="49">
        <v>3</v>
      </c>
      <c r="F92" s="48"/>
      <c r="G92" s="48" t="s">
        <v>274</v>
      </c>
      <c r="H92" s="47" t="s">
        <v>738</v>
      </c>
    </row>
    <row r="93" spans="1:8" ht="12.75">
      <c r="A93" s="47" t="s">
        <v>233</v>
      </c>
      <c r="B93" s="47" t="s">
        <v>739</v>
      </c>
      <c r="C93" s="48" t="s">
        <v>322</v>
      </c>
      <c r="D93" s="48">
        <v>2</v>
      </c>
      <c r="E93" s="48" t="s">
        <v>703</v>
      </c>
      <c r="F93" s="48" t="s">
        <v>156</v>
      </c>
      <c r="G93" s="48" t="s">
        <v>274</v>
      </c>
      <c r="H93" s="47" t="s">
        <v>740</v>
      </c>
    </row>
    <row r="94" spans="1:8" ht="12.75">
      <c r="A94" s="47">
        <v>67</v>
      </c>
      <c r="B94" s="47" t="s">
        <v>123</v>
      </c>
      <c r="C94" s="48" t="s">
        <v>322</v>
      </c>
      <c r="D94" s="48" t="s">
        <v>741</v>
      </c>
      <c r="E94" s="48">
        <v>3</v>
      </c>
      <c r="F94" s="48" t="s">
        <v>156</v>
      </c>
      <c r="G94" s="48" t="s">
        <v>274</v>
      </c>
      <c r="H94" s="47" t="s">
        <v>742</v>
      </c>
    </row>
    <row r="95" spans="1:8" ht="12.75">
      <c r="A95" s="47">
        <v>70</v>
      </c>
      <c r="B95" s="47" t="s">
        <v>743</v>
      </c>
      <c r="C95" s="48" t="s">
        <v>322</v>
      </c>
      <c r="D95" s="48">
        <v>3</v>
      </c>
      <c r="E95" s="48">
        <v>3</v>
      </c>
      <c r="F95" s="48" t="s">
        <v>156</v>
      </c>
      <c r="G95" s="48" t="s">
        <v>231</v>
      </c>
      <c r="H95" s="47" t="s">
        <v>744</v>
      </c>
    </row>
    <row r="96" spans="1:8" ht="12.75">
      <c r="A96" s="47">
        <v>74</v>
      </c>
      <c r="B96" s="47" t="s">
        <v>143</v>
      </c>
      <c r="C96" s="48" t="s">
        <v>322</v>
      </c>
      <c r="D96" s="48">
        <v>2</v>
      </c>
      <c r="E96" s="48">
        <v>3</v>
      </c>
      <c r="F96" s="48" t="s">
        <v>43</v>
      </c>
      <c r="G96" s="48" t="s">
        <v>227</v>
      </c>
      <c r="H96" s="47" t="s">
        <v>745</v>
      </c>
    </row>
    <row r="97" spans="1:8" ht="12.75">
      <c r="A97" s="47">
        <v>74</v>
      </c>
      <c r="B97" s="47" t="s">
        <v>746</v>
      </c>
      <c r="C97" s="48" t="s">
        <v>322</v>
      </c>
      <c r="D97" s="48" t="s">
        <v>466</v>
      </c>
      <c r="E97" s="48" t="s">
        <v>747</v>
      </c>
      <c r="F97" s="48"/>
      <c r="G97" s="48" t="s">
        <v>573</v>
      </c>
      <c r="H97" s="47" t="s">
        <v>748</v>
      </c>
    </row>
    <row r="98" spans="1:8" ht="12.75">
      <c r="A98" s="47">
        <v>75</v>
      </c>
      <c r="B98" s="47" t="s">
        <v>749</v>
      </c>
      <c r="C98" s="48" t="s">
        <v>322</v>
      </c>
      <c r="D98" s="48">
        <v>1</v>
      </c>
      <c r="E98" s="48">
        <v>3</v>
      </c>
      <c r="F98" s="48" t="s">
        <v>156</v>
      </c>
      <c r="G98" s="48" t="s">
        <v>274</v>
      </c>
      <c r="H98" s="47" t="s">
        <v>750</v>
      </c>
    </row>
    <row r="99" spans="1:8" ht="12.75">
      <c r="A99" s="47">
        <v>77</v>
      </c>
      <c r="B99" s="47" t="s">
        <v>751</v>
      </c>
      <c r="C99" s="48" t="s">
        <v>322</v>
      </c>
      <c r="D99" s="48" t="s">
        <v>752</v>
      </c>
      <c r="E99" s="48">
        <v>4</v>
      </c>
      <c r="F99" s="48" t="s">
        <v>753</v>
      </c>
      <c r="G99" s="48" t="s">
        <v>727</v>
      </c>
      <c r="H99" s="47" t="s">
        <v>754</v>
      </c>
    </row>
    <row r="100" spans="1:8" ht="12.75">
      <c r="A100" s="47">
        <v>78</v>
      </c>
      <c r="B100" s="47" t="s">
        <v>194</v>
      </c>
      <c r="C100" s="48" t="s">
        <v>322</v>
      </c>
      <c r="D100" s="48">
        <v>3</v>
      </c>
      <c r="E100" s="48">
        <v>3</v>
      </c>
      <c r="F100" s="48" t="s">
        <v>156</v>
      </c>
      <c r="G100" s="48" t="s">
        <v>227</v>
      </c>
      <c r="H100" s="47" t="s">
        <v>755</v>
      </c>
    </row>
    <row r="101" spans="1:8" ht="12.75">
      <c r="A101" s="47"/>
      <c r="B101" s="47"/>
      <c r="C101" s="48"/>
      <c r="D101" s="48"/>
      <c r="E101" s="48"/>
      <c r="F101" s="48"/>
      <c r="G101" s="48"/>
      <c r="H101" s="47"/>
    </row>
    <row r="102" spans="1:8" ht="12.75">
      <c r="A102" s="47"/>
      <c r="B102" s="47"/>
      <c r="C102" s="48"/>
      <c r="D102" s="48"/>
      <c r="E102" s="48"/>
      <c r="F102" s="48"/>
      <c r="G102" s="48"/>
      <c r="H102" s="47"/>
    </row>
    <row r="103" spans="1:8" ht="12.75">
      <c r="A103" s="47"/>
      <c r="B103" s="47"/>
      <c r="C103" s="48"/>
      <c r="D103" s="48"/>
      <c r="E103" s="48"/>
      <c r="F103" s="48"/>
      <c r="G103" s="48"/>
      <c r="H103" s="47"/>
    </row>
    <row r="104" spans="1:8" ht="12.75">
      <c r="A104" s="47"/>
      <c r="B104" s="47"/>
      <c r="C104" s="48"/>
      <c r="D104" s="48"/>
      <c r="E104" s="48"/>
      <c r="F104" s="48"/>
      <c r="G104" s="48"/>
      <c r="H104" s="47"/>
    </row>
    <row r="105" spans="1:8" ht="12.75">
      <c r="A105" s="45"/>
      <c r="B105" s="45"/>
      <c r="C105" s="46"/>
      <c r="D105" s="46"/>
      <c r="E105" s="46" t="s">
        <v>756</v>
      </c>
      <c r="F105" s="46"/>
      <c r="G105" s="46"/>
      <c r="H105" s="45"/>
    </row>
    <row r="106" spans="1:8" ht="12.75">
      <c r="A106" s="46" t="s">
        <v>198</v>
      </c>
      <c r="B106" s="46" t="s">
        <v>199</v>
      </c>
      <c r="C106" s="46" t="s">
        <v>216</v>
      </c>
      <c r="D106" s="46" t="s">
        <v>80</v>
      </c>
      <c r="E106" s="46" t="s">
        <v>82</v>
      </c>
      <c r="F106" s="46" t="s">
        <v>217</v>
      </c>
      <c r="G106" s="46" t="s">
        <v>218</v>
      </c>
      <c r="H106" s="46" t="s">
        <v>200</v>
      </c>
    </row>
    <row r="107" spans="1:8" ht="12.75">
      <c r="A107" s="47">
        <v>57</v>
      </c>
      <c r="B107" s="47" t="s">
        <v>757</v>
      </c>
      <c r="C107" s="48" t="s">
        <v>292</v>
      </c>
      <c r="D107" s="48" t="s">
        <v>424</v>
      </c>
      <c r="E107" s="48">
        <v>3</v>
      </c>
      <c r="F107" s="48"/>
      <c r="G107" s="48" t="s">
        <v>239</v>
      </c>
      <c r="H107" s="47" t="s">
        <v>758</v>
      </c>
    </row>
    <row r="108" spans="1:8" ht="12.75">
      <c r="A108" s="47">
        <v>60</v>
      </c>
      <c r="B108" s="47" t="s">
        <v>97</v>
      </c>
      <c r="C108" s="48" t="s">
        <v>292</v>
      </c>
      <c r="D108" s="48" t="s">
        <v>437</v>
      </c>
      <c r="E108" s="48">
        <v>3</v>
      </c>
      <c r="F108" s="48"/>
      <c r="G108" s="48" t="s">
        <v>239</v>
      </c>
      <c r="H108" s="47" t="s">
        <v>759</v>
      </c>
    </row>
    <row r="109" spans="1:8" ht="12.75">
      <c r="A109" s="47">
        <v>60</v>
      </c>
      <c r="B109" s="47" t="s">
        <v>760</v>
      </c>
      <c r="C109" s="48" t="s">
        <v>292</v>
      </c>
      <c r="D109" s="48" t="s">
        <v>323</v>
      </c>
      <c r="E109" s="48">
        <v>3</v>
      </c>
      <c r="F109" s="48"/>
      <c r="G109" s="48" t="s">
        <v>239</v>
      </c>
      <c r="H109" s="47" t="s">
        <v>761</v>
      </c>
    </row>
    <row r="110" spans="1:8" ht="12.75">
      <c r="A110" s="47">
        <v>60</v>
      </c>
      <c r="B110" s="47" t="s">
        <v>98</v>
      </c>
      <c r="C110" s="48" t="s">
        <v>292</v>
      </c>
      <c r="D110" s="48" t="s">
        <v>457</v>
      </c>
      <c r="E110" s="48">
        <v>3</v>
      </c>
      <c r="F110" s="48"/>
      <c r="G110" s="48" t="s">
        <v>239</v>
      </c>
      <c r="H110" s="47" t="s">
        <v>762</v>
      </c>
    </row>
    <row r="111" spans="1:8" ht="12.75">
      <c r="A111" s="47">
        <v>62</v>
      </c>
      <c r="B111" s="47" t="s">
        <v>763</v>
      </c>
      <c r="C111" s="48" t="s">
        <v>292</v>
      </c>
      <c r="D111" s="48" t="s">
        <v>437</v>
      </c>
      <c r="E111" s="48" t="s">
        <v>764</v>
      </c>
      <c r="F111" s="48"/>
      <c r="G111" s="48" t="s">
        <v>239</v>
      </c>
      <c r="H111" s="47" t="s">
        <v>765</v>
      </c>
    </row>
    <row r="112" spans="1:8" ht="12.75">
      <c r="A112" s="47">
        <v>65</v>
      </c>
      <c r="B112" s="47" t="s">
        <v>766</v>
      </c>
      <c r="C112" s="48" t="s">
        <v>292</v>
      </c>
      <c r="D112" s="48" t="s">
        <v>323</v>
      </c>
      <c r="E112" s="48">
        <v>3</v>
      </c>
      <c r="F112" s="48"/>
      <c r="G112" s="48" t="s">
        <v>239</v>
      </c>
      <c r="H112" s="47" t="s">
        <v>767</v>
      </c>
    </row>
    <row r="113" spans="1:8" ht="12.75">
      <c r="A113" s="47">
        <v>66</v>
      </c>
      <c r="B113" s="47" t="s">
        <v>111</v>
      </c>
      <c r="C113" s="48" t="s">
        <v>292</v>
      </c>
      <c r="D113" s="48" t="s">
        <v>642</v>
      </c>
      <c r="E113" s="48">
        <v>3</v>
      </c>
      <c r="F113" s="48"/>
      <c r="G113" s="48" t="s">
        <v>239</v>
      </c>
      <c r="H113" s="47" t="s">
        <v>768</v>
      </c>
    </row>
    <row r="114" spans="1:8" ht="12.75">
      <c r="A114" s="47">
        <v>67</v>
      </c>
      <c r="B114" s="47" t="s">
        <v>119</v>
      </c>
      <c r="C114" s="48" t="s">
        <v>292</v>
      </c>
      <c r="D114" s="48" t="s">
        <v>361</v>
      </c>
      <c r="E114" s="48" t="s">
        <v>769</v>
      </c>
      <c r="F114" s="48"/>
      <c r="G114" s="48" t="s">
        <v>239</v>
      </c>
      <c r="H114" s="47" t="s">
        <v>770</v>
      </c>
    </row>
    <row r="115" spans="1:8" ht="12.75">
      <c r="A115" s="47">
        <v>67</v>
      </c>
      <c r="B115" s="47" t="s">
        <v>124</v>
      </c>
      <c r="C115" s="48" t="s">
        <v>292</v>
      </c>
      <c r="D115" s="48" t="s">
        <v>343</v>
      </c>
      <c r="E115" s="49" t="s">
        <v>771</v>
      </c>
      <c r="F115" s="48"/>
      <c r="G115" s="48" t="s">
        <v>239</v>
      </c>
      <c r="H115" s="47" t="s">
        <v>772</v>
      </c>
    </row>
    <row r="116" spans="1:8" ht="12.75">
      <c r="A116" s="47">
        <v>67</v>
      </c>
      <c r="B116" s="47" t="s">
        <v>125</v>
      </c>
      <c r="C116" s="48" t="s">
        <v>292</v>
      </c>
      <c r="D116" s="48" t="s">
        <v>343</v>
      </c>
      <c r="E116" s="49" t="s">
        <v>773</v>
      </c>
      <c r="F116" s="48"/>
      <c r="G116" s="48" t="s">
        <v>239</v>
      </c>
      <c r="H116" s="47" t="s">
        <v>774</v>
      </c>
    </row>
    <row r="117" spans="1:8" ht="12.75">
      <c r="A117" s="47">
        <v>68</v>
      </c>
      <c r="B117" s="47" t="s">
        <v>775</v>
      </c>
      <c r="C117" s="48" t="s">
        <v>292</v>
      </c>
      <c r="D117" s="48" t="s">
        <v>343</v>
      </c>
      <c r="E117" s="49" t="s">
        <v>776</v>
      </c>
      <c r="F117" s="48"/>
      <c r="G117" s="48" t="s">
        <v>239</v>
      </c>
      <c r="H117" s="47" t="s">
        <v>777</v>
      </c>
    </row>
    <row r="118" spans="1:8" ht="12.75">
      <c r="A118" s="47">
        <v>68</v>
      </c>
      <c r="B118" s="47" t="s">
        <v>778</v>
      </c>
      <c r="C118" s="48" t="s">
        <v>292</v>
      </c>
      <c r="D118" s="48" t="s">
        <v>343</v>
      </c>
      <c r="E118" s="49" t="s">
        <v>779</v>
      </c>
      <c r="F118" s="48"/>
      <c r="G118" s="48" t="s">
        <v>239</v>
      </c>
      <c r="H118" s="47" t="s">
        <v>780</v>
      </c>
    </row>
    <row r="119" spans="1:8" ht="12.75">
      <c r="A119" s="47">
        <v>68</v>
      </c>
      <c r="B119" s="47" t="s">
        <v>781</v>
      </c>
      <c r="C119" s="48" t="s">
        <v>292</v>
      </c>
      <c r="D119" s="48" t="s">
        <v>343</v>
      </c>
      <c r="E119" s="49">
        <v>3</v>
      </c>
      <c r="F119" s="48"/>
      <c r="G119" s="48" t="s">
        <v>239</v>
      </c>
      <c r="H119" s="47" t="s">
        <v>782</v>
      </c>
    </row>
    <row r="120" spans="1:8" ht="12.75">
      <c r="A120" s="47">
        <v>70</v>
      </c>
      <c r="B120" s="47" t="s">
        <v>783</v>
      </c>
      <c r="C120" s="48" t="s">
        <v>322</v>
      </c>
      <c r="D120" s="48" t="s">
        <v>304</v>
      </c>
      <c r="E120" s="48" t="s">
        <v>703</v>
      </c>
      <c r="F120" s="48"/>
      <c r="G120" s="48" t="s">
        <v>239</v>
      </c>
      <c r="H120" s="47" t="s">
        <v>784</v>
      </c>
    </row>
    <row r="121" spans="1:8" ht="12.75">
      <c r="A121" s="47">
        <v>72</v>
      </c>
      <c r="B121" s="47" t="s">
        <v>135</v>
      </c>
      <c r="C121" s="48" t="s">
        <v>292</v>
      </c>
      <c r="D121" s="48" t="s">
        <v>553</v>
      </c>
      <c r="E121" s="48">
        <v>6</v>
      </c>
      <c r="F121" s="48"/>
      <c r="G121" s="48" t="s">
        <v>239</v>
      </c>
      <c r="H121" s="47" t="s">
        <v>785</v>
      </c>
    </row>
    <row r="122" spans="1:8" ht="12.75">
      <c r="A122" s="47">
        <v>72</v>
      </c>
      <c r="B122" s="47" t="s">
        <v>786</v>
      </c>
      <c r="C122" s="48" t="s">
        <v>220</v>
      </c>
      <c r="D122" s="48">
        <v>6</v>
      </c>
      <c r="E122" s="48" t="s">
        <v>624</v>
      </c>
      <c r="F122" s="48"/>
      <c r="G122" s="48" t="s">
        <v>248</v>
      </c>
      <c r="H122" s="47" t="s">
        <v>625</v>
      </c>
    </row>
    <row r="123" spans="1:8" ht="12.75">
      <c r="A123" s="47">
        <v>73</v>
      </c>
      <c r="B123" s="47" t="s">
        <v>787</v>
      </c>
      <c r="C123" s="48" t="s">
        <v>322</v>
      </c>
      <c r="D123" s="48" t="s">
        <v>361</v>
      </c>
      <c r="E123" s="48" t="s">
        <v>788</v>
      </c>
      <c r="F123" s="48"/>
      <c r="G123" s="48" t="s">
        <v>662</v>
      </c>
      <c r="H123" s="47" t="s">
        <v>789</v>
      </c>
    </row>
    <row r="124" spans="1:8" ht="12.75">
      <c r="A124" s="47">
        <v>75</v>
      </c>
      <c r="B124" s="47" t="s">
        <v>790</v>
      </c>
      <c r="C124" s="48" t="s">
        <v>292</v>
      </c>
      <c r="D124" s="48" t="s">
        <v>437</v>
      </c>
      <c r="E124" s="48" t="s">
        <v>791</v>
      </c>
      <c r="F124" s="48"/>
      <c r="G124" s="48"/>
      <c r="H124" s="47" t="s">
        <v>792</v>
      </c>
    </row>
    <row r="125" spans="1:8" ht="12.75">
      <c r="A125" s="47">
        <v>77</v>
      </c>
      <c r="B125" s="47" t="s">
        <v>793</v>
      </c>
      <c r="C125" s="48" t="s">
        <v>292</v>
      </c>
      <c r="D125" s="48" t="s">
        <v>457</v>
      </c>
      <c r="E125" s="48">
        <v>4</v>
      </c>
      <c r="F125" s="48"/>
      <c r="G125" s="48" t="s">
        <v>231</v>
      </c>
      <c r="H125" s="47" t="s">
        <v>794</v>
      </c>
    </row>
    <row r="126" spans="1:8" ht="12.75">
      <c r="A126" s="47">
        <v>77</v>
      </c>
      <c r="B126" s="47" t="s">
        <v>795</v>
      </c>
      <c r="C126" s="48" t="s">
        <v>292</v>
      </c>
      <c r="D126" s="48" t="s">
        <v>343</v>
      </c>
      <c r="E126" s="48">
        <v>3</v>
      </c>
      <c r="F126" s="48"/>
      <c r="G126" s="48" t="s">
        <v>239</v>
      </c>
      <c r="H126" s="47" t="s">
        <v>796</v>
      </c>
    </row>
    <row r="127" spans="1:8" ht="12.75">
      <c r="A127" s="47">
        <v>80</v>
      </c>
      <c r="B127" s="47" t="s">
        <v>797</v>
      </c>
      <c r="C127" s="48" t="s">
        <v>292</v>
      </c>
      <c r="D127" s="48" t="s">
        <v>437</v>
      </c>
      <c r="E127" s="48" t="s">
        <v>798</v>
      </c>
      <c r="F127" s="48"/>
      <c r="G127" s="48"/>
      <c r="H127" s="47" t="s">
        <v>799</v>
      </c>
    </row>
    <row r="128" spans="1:8" ht="12.75">
      <c r="A128" s="47">
        <v>61</v>
      </c>
      <c r="B128" s="47" t="s">
        <v>800</v>
      </c>
      <c r="C128" s="48" t="s">
        <v>220</v>
      </c>
      <c r="D128" s="48" t="s">
        <v>529</v>
      </c>
      <c r="E128" s="48">
        <v>4</v>
      </c>
      <c r="F128" s="48"/>
      <c r="G128" s="48" t="s">
        <v>239</v>
      </c>
      <c r="H128" s="47" t="s">
        <v>801</v>
      </c>
    </row>
    <row r="129" spans="1:8" ht="12.75">
      <c r="A129" s="47">
        <v>79</v>
      </c>
      <c r="B129" s="47" t="s">
        <v>644</v>
      </c>
      <c r="C129" s="48" t="s">
        <v>322</v>
      </c>
      <c r="D129" s="48" t="s">
        <v>645</v>
      </c>
      <c r="E129" s="48" t="s">
        <v>646</v>
      </c>
      <c r="F129" s="48"/>
      <c r="G129" s="48" t="s">
        <v>239</v>
      </c>
      <c r="H129" s="47" t="s">
        <v>647</v>
      </c>
    </row>
    <row r="130" spans="1:8" ht="12.75">
      <c r="A130" s="47"/>
      <c r="B130" s="47"/>
      <c r="C130" s="48"/>
      <c r="D130" s="48"/>
      <c r="E130" s="48"/>
      <c r="F130" s="48"/>
      <c r="G130" s="48"/>
      <c r="H130" s="47"/>
    </row>
    <row r="131" spans="1:8" ht="12.75">
      <c r="A131" s="45"/>
      <c r="B131" s="45"/>
      <c r="C131" s="46"/>
      <c r="D131" s="46"/>
      <c r="E131" s="46" t="s">
        <v>802</v>
      </c>
      <c r="F131" s="46"/>
      <c r="G131" s="46"/>
      <c r="H131" s="45"/>
    </row>
    <row r="132" spans="1:8" ht="12.75">
      <c r="A132" s="46" t="s">
        <v>198</v>
      </c>
      <c r="B132" s="46" t="s">
        <v>199</v>
      </c>
      <c r="C132" s="46" t="s">
        <v>216</v>
      </c>
      <c r="D132" s="46" t="s">
        <v>80</v>
      </c>
      <c r="E132" s="46" t="s">
        <v>82</v>
      </c>
      <c r="F132" s="46" t="s">
        <v>217</v>
      </c>
      <c r="G132" s="46" t="s">
        <v>218</v>
      </c>
      <c r="H132" s="46" t="s">
        <v>200</v>
      </c>
    </row>
    <row r="133" spans="1:8" ht="12.75">
      <c r="A133" s="47">
        <v>59</v>
      </c>
      <c r="B133" s="47" t="s">
        <v>803</v>
      </c>
      <c r="C133" s="48" t="s">
        <v>322</v>
      </c>
      <c r="D133" s="48">
        <v>2</v>
      </c>
      <c r="E133" s="48">
        <v>5</v>
      </c>
      <c r="F133" s="48"/>
      <c r="G133" s="48" t="s">
        <v>239</v>
      </c>
      <c r="H133" s="47" t="s">
        <v>804</v>
      </c>
    </row>
    <row r="134" spans="1:8" ht="12.75">
      <c r="A134" s="47">
        <v>61</v>
      </c>
      <c r="B134" s="47" t="s">
        <v>805</v>
      </c>
      <c r="C134" s="48" t="s">
        <v>220</v>
      </c>
      <c r="D134" s="48" t="s">
        <v>529</v>
      </c>
      <c r="E134" s="48">
        <v>4</v>
      </c>
      <c r="F134" s="48"/>
      <c r="G134" s="48" t="s">
        <v>239</v>
      </c>
      <c r="H134" s="47" t="s">
        <v>806</v>
      </c>
    </row>
    <row r="135" spans="1:8" ht="12.75">
      <c r="A135" s="47">
        <v>65</v>
      </c>
      <c r="B135" s="47" t="s">
        <v>110</v>
      </c>
      <c r="C135" s="48" t="s">
        <v>322</v>
      </c>
      <c r="D135" s="48" t="s">
        <v>343</v>
      </c>
      <c r="E135" s="49" t="s">
        <v>807</v>
      </c>
      <c r="F135" s="48"/>
      <c r="G135" s="48" t="s">
        <v>239</v>
      </c>
      <c r="H135" s="47" t="s">
        <v>808</v>
      </c>
    </row>
    <row r="136" spans="1:8" ht="12.75">
      <c r="A136" s="47">
        <v>65</v>
      </c>
      <c r="B136" s="47" t="s">
        <v>809</v>
      </c>
      <c r="C136" s="48" t="s">
        <v>322</v>
      </c>
      <c r="D136" s="48" t="s">
        <v>810</v>
      </c>
      <c r="E136" s="48">
        <v>4</v>
      </c>
      <c r="F136" s="48"/>
      <c r="G136" s="48"/>
      <c r="H136" s="47" t="s">
        <v>811</v>
      </c>
    </row>
    <row r="137" spans="1:8" ht="12.75">
      <c r="A137" s="47">
        <v>76</v>
      </c>
      <c r="B137" s="47" t="s">
        <v>812</v>
      </c>
      <c r="C137" s="48" t="s">
        <v>220</v>
      </c>
      <c r="D137" s="48" t="s">
        <v>424</v>
      </c>
      <c r="E137" s="49">
        <v>6</v>
      </c>
      <c r="F137" s="48"/>
      <c r="G137" s="48" t="s">
        <v>239</v>
      </c>
      <c r="H137" s="47" t="s">
        <v>813</v>
      </c>
    </row>
    <row r="138" spans="1:8" ht="12.75">
      <c r="A138" s="47">
        <v>76</v>
      </c>
      <c r="B138" s="47" t="s">
        <v>814</v>
      </c>
      <c r="C138" s="48" t="s">
        <v>220</v>
      </c>
      <c r="D138" s="48" t="s">
        <v>424</v>
      </c>
      <c r="E138" s="49">
        <v>6</v>
      </c>
      <c r="F138" s="48"/>
      <c r="G138" s="48" t="s">
        <v>239</v>
      </c>
      <c r="H138" s="47" t="s">
        <v>815</v>
      </c>
    </row>
    <row r="139" spans="1:8" ht="12.75">
      <c r="A139" s="47">
        <v>80</v>
      </c>
      <c r="B139" s="47" t="s">
        <v>816</v>
      </c>
      <c r="C139" s="48" t="s">
        <v>322</v>
      </c>
      <c r="D139" s="48">
        <v>1</v>
      </c>
      <c r="E139" s="48">
        <v>3</v>
      </c>
      <c r="F139" s="48"/>
      <c r="G139" s="48" t="s">
        <v>239</v>
      </c>
      <c r="H139" s="47" t="s">
        <v>817</v>
      </c>
    </row>
    <row r="140" spans="1:8" ht="12.75">
      <c r="A140" s="47"/>
      <c r="B140" s="47"/>
      <c r="C140" s="48"/>
      <c r="D140" s="48"/>
      <c r="E140" s="48"/>
      <c r="F140" s="48"/>
      <c r="G140" s="48"/>
      <c r="H140" s="47"/>
    </row>
    <row r="141" spans="1:8" ht="12.75">
      <c r="A141" s="45"/>
      <c r="B141" s="45"/>
      <c r="C141" s="46"/>
      <c r="D141" s="46"/>
      <c r="E141" s="46" t="s">
        <v>818</v>
      </c>
      <c r="F141" s="46"/>
      <c r="G141" s="46"/>
      <c r="H141" s="45"/>
    </row>
    <row r="142" spans="1:8" ht="12.75">
      <c r="A142" s="46" t="s">
        <v>198</v>
      </c>
      <c r="B142" s="46" t="s">
        <v>199</v>
      </c>
      <c r="C142" s="46" t="s">
        <v>216</v>
      </c>
      <c r="D142" s="46" t="s">
        <v>80</v>
      </c>
      <c r="E142" s="46" t="s">
        <v>82</v>
      </c>
      <c r="F142" s="46" t="s">
        <v>217</v>
      </c>
      <c r="G142" s="46" t="s">
        <v>218</v>
      </c>
      <c r="H142" s="46" t="s">
        <v>200</v>
      </c>
    </row>
    <row r="143" spans="1:8" ht="12.75">
      <c r="A143" s="47">
        <v>64</v>
      </c>
      <c r="B143" s="47" t="s">
        <v>819</v>
      </c>
      <c r="C143" s="48" t="s">
        <v>322</v>
      </c>
      <c r="D143" s="48" t="s">
        <v>361</v>
      </c>
      <c r="E143" s="48">
        <v>3</v>
      </c>
      <c r="F143" s="48"/>
      <c r="G143" s="48" t="s">
        <v>820</v>
      </c>
      <c r="H143" s="47" t="s">
        <v>821</v>
      </c>
    </row>
    <row r="144" spans="1:8" ht="12.75">
      <c r="A144" s="47">
        <v>64</v>
      </c>
      <c r="B144" s="47" t="s">
        <v>822</v>
      </c>
      <c r="C144" s="48" t="s">
        <v>322</v>
      </c>
      <c r="D144" s="48">
        <v>3</v>
      </c>
      <c r="E144" s="48">
        <v>3</v>
      </c>
      <c r="F144" s="48"/>
      <c r="G144" s="48" t="s">
        <v>274</v>
      </c>
      <c r="H144" s="47" t="s">
        <v>823</v>
      </c>
    </row>
    <row r="145" spans="1:8" ht="12.75">
      <c r="A145" s="47">
        <v>64</v>
      </c>
      <c r="B145" s="47" t="s">
        <v>824</v>
      </c>
      <c r="C145" s="48" t="s">
        <v>220</v>
      </c>
      <c r="D145" s="48">
        <v>4</v>
      </c>
      <c r="E145" s="48" t="s">
        <v>825</v>
      </c>
      <c r="F145" s="48"/>
      <c r="G145" s="48" t="s">
        <v>231</v>
      </c>
      <c r="H145" s="47" t="s">
        <v>826</v>
      </c>
    </row>
    <row r="146" spans="1:8" ht="12.75">
      <c r="A146" s="47">
        <v>64</v>
      </c>
      <c r="B146" s="47" t="s">
        <v>104</v>
      </c>
      <c r="C146" s="48" t="s">
        <v>322</v>
      </c>
      <c r="D146" s="48" t="s">
        <v>361</v>
      </c>
      <c r="E146" s="48">
        <v>3</v>
      </c>
      <c r="F146" s="48"/>
      <c r="G146" s="48" t="s">
        <v>239</v>
      </c>
      <c r="H146" s="47" t="s">
        <v>827</v>
      </c>
    </row>
    <row r="147" spans="1:8" ht="12.75">
      <c r="A147" s="47">
        <v>64</v>
      </c>
      <c r="B147" s="47" t="s">
        <v>105</v>
      </c>
      <c r="C147" s="48" t="s">
        <v>322</v>
      </c>
      <c r="D147" s="48">
        <v>3</v>
      </c>
      <c r="E147" s="48">
        <v>5</v>
      </c>
      <c r="F147" s="48"/>
      <c r="G147" s="48" t="s">
        <v>239</v>
      </c>
      <c r="H147" s="47" t="s">
        <v>828</v>
      </c>
    </row>
    <row r="148" spans="1:8" ht="12.75">
      <c r="A148" s="47">
        <v>64</v>
      </c>
      <c r="B148" s="47" t="s">
        <v>829</v>
      </c>
      <c r="C148" s="48" t="s">
        <v>220</v>
      </c>
      <c r="D148" s="48">
        <v>4</v>
      </c>
      <c r="E148" s="48" t="s">
        <v>830</v>
      </c>
      <c r="F148" s="48"/>
      <c r="G148" s="48" t="s">
        <v>231</v>
      </c>
      <c r="H148" s="47" t="s">
        <v>831</v>
      </c>
    </row>
    <row r="149" spans="1:8" ht="12.75">
      <c r="A149" s="47">
        <v>64</v>
      </c>
      <c r="B149" s="47" t="s">
        <v>832</v>
      </c>
      <c r="C149" s="48" t="s">
        <v>322</v>
      </c>
      <c r="D149" s="48" t="s">
        <v>349</v>
      </c>
      <c r="E149" s="48">
        <v>4</v>
      </c>
      <c r="F149" s="48"/>
      <c r="G149" s="48" t="s">
        <v>239</v>
      </c>
      <c r="H149" s="47" t="s">
        <v>833</v>
      </c>
    </row>
    <row r="150" spans="1:8" ht="12.75">
      <c r="A150" s="47">
        <v>70</v>
      </c>
      <c r="B150" s="47" t="s">
        <v>834</v>
      </c>
      <c r="C150" s="48" t="s">
        <v>220</v>
      </c>
      <c r="D150" s="48">
        <v>3</v>
      </c>
      <c r="E150" s="48" t="s">
        <v>835</v>
      </c>
      <c r="F150" s="48" t="s">
        <v>48</v>
      </c>
      <c r="G150" s="48" t="s">
        <v>274</v>
      </c>
      <c r="H150" s="47" t="s">
        <v>836</v>
      </c>
    </row>
    <row r="151" spans="1:8" ht="12.75">
      <c r="A151" s="47" t="s">
        <v>250</v>
      </c>
      <c r="B151" s="47" t="s">
        <v>837</v>
      </c>
      <c r="C151" s="48" t="s">
        <v>292</v>
      </c>
      <c r="D151" s="48" t="s">
        <v>361</v>
      </c>
      <c r="E151" s="48">
        <v>3</v>
      </c>
      <c r="F151" s="48"/>
      <c r="G151" s="48" t="s">
        <v>239</v>
      </c>
      <c r="H151" s="47" t="s">
        <v>838</v>
      </c>
    </row>
    <row r="152" spans="1:8" ht="12.75">
      <c r="A152" s="47" t="s">
        <v>250</v>
      </c>
      <c r="B152" s="47" t="s">
        <v>839</v>
      </c>
      <c r="C152" s="48" t="s">
        <v>322</v>
      </c>
      <c r="D152" s="48" t="s">
        <v>361</v>
      </c>
      <c r="E152" s="48">
        <v>3</v>
      </c>
      <c r="F152" s="48"/>
      <c r="G152" s="48" t="s">
        <v>231</v>
      </c>
      <c r="H152" s="47" t="s">
        <v>840</v>
      </c>
    </row>
    <row r="153" spans="1:8" ht="12.75">
      <c r="A153" s="47">
        <v>77</v>
      </c>
      <c r="B153" s="47" t="s">
        <v>148</v>
      </c>
      <c r="C153" s="48" t="s">
        <v>220</v>
      </c>
      <c r="D153" s="48">
        <v>4</v>
      </c>
      <c r="E153" s="48">
        <v>3</v>
      </c>
      <c r="F153" s="48"/>
      <c r="G153" s="48" t="s">
        <v>239</v>
      </c>
      <c r="H153" s="47" t="s">
        <v>841</v>
      </c>
    </row>
    <row r="154" spans="1:8" ht="12.75">
      <c r="A154" s="47">
        <v>78</v>
      </c>
      <c r="B154" s="47" t="s">
        <v>842</v>
      </c>
      <c r="C154" s="48" t="s">
        <v>322</v>
      </c>
      <c r="D154" s="48" t="s">
        <v>361</v>
      </c>
      <c r="E154" s="49">
        <v>6</v>
      </c>
      <c r="F154" s="48"/>
      <c r="G154" s="48" t="s">
        <v>731</v>
      </c>
      <c r="H154" s="47" t="s">
        <v>843</v>
      </c>
    </row>
    <row r="155" spans="1:8" ht="12.75">
      <c r="A155" s="47" t="s">
        <v>271</v>
      </c>
      <c r="B155" s="47" t="s">
        <v>844</v>
      </c>
      <c r="C155" s="48" t="s">
        <v>220</v>
      </c>
      <c r="D155" s="48">
        <v>5</v>
      </c>
      <c r="E155" s="50">
        <v>3</v>
      </c>
      <c r="F155" s="48"/>
      <c r="G155" s="48" t="s">
        <v>239</v>
      </c>
      <c r="H155" s="47" t="s">
        <v>845</v>
      </c>
    </row>
    <row r="156" spans="1:8" ht="12.75">
      <c r="A156" s="47" t="s">
        <v>846</v>
      </c>
      <c r="B156" s="47" t="s">
        <v>847</v>
      </c>
      <c r="C156" s="48" t="s">
        <v>292</v>
      </c>
      <c r="D156" s="48" t="s">
        <v>288</v>
      </c>
      <c r="E156" s="50">
        <v>6</v>
      </c>
      <c r="F156" s="48"/>
      <c r="G156" s="48" t="s">
        <v>239</v>
      </c>
      <c r="H156" s="47" t="s">
        <v>848</v>
      </c>
    </row>
    <row r="157" spans="1:8" ht="12.75">
      <c r="A157" s="47"/>
      <c r="B157" s="47"/>
      <c r="C157" s="48"/>
      <c r="D157" s="48"/>
      <c r="E157" s="48"/>
      <c r="F157" s="48"/>
      <c r="G157" s="48"/>
      <c r="H157" s="47"/>
    </row>
    <row r="158" spans="1:8" ht="12.75">
      <c r="A158" s="47"/>
      <c r="B158" s="47"/>
      <c r="C158" s="48"/>
      <c r="D158" s="48"/>
      <c r="E158" s="48"/>
      <c r="F158" s="48"/>
      <c r="G158" s="48"/>
      <c r="H158" s="47"/>
    </row>
    <row r="159" spans="1:8" ht="12.75">
      <c r="A159" s="47"/>
      <c r="B159" s="47"/>
      <c r="C159" s="48"/>
      <c r="D159" s="48"/>
      <c r="E159" s="48"/>
      <c r="F159" s="48"/>
      <c r="G159" s="48"/>
      <c r="H159" s="47"/>
    </row>
    <row r="160" spans="1:8" ht="12.75">
      <c r="A160" s="45"/>
      <c r="B160" s="45"/>
      <c r="C160" s="46"/>
      <c r="D160" s="46"/>
      <c r="E160" s="46" t="s">
        <v>849</v>
      </c>
      <c r="F160" s="46"/>
      <c r="G160" s="46"/>
      <c r="H160" s="45"/>
    </row>
    <row r="161" spans="1:8" ht="12.75">
      <c r="A161" s="46" t="s">
        <v>198</v>
      </c>
      <c r="B161" s="46" t="s">
        <v>199</v>
      </c>
      <c r="C161" s="46" t="s">
        <v>216</v>
      </c>
      <c r="D161" s="46" t="s">
        <v>80</v>
      </c>
      <c r="E161" s="46" t="s">
        <v>82</v>
      </c>
      <c r="F161" s="46" t="s">
        <v>217</v>
      </c>
      <c r="G161" s="46" t="s">
        <v>218</v>
      </c>
      <c r="H161" s="46" t="s">
        <v>200</v>
      </c>
    </row>
    <row r="162" spans="1:8" ht="12.75">
      <c r="A162" s="47">
        <v>57</v>
      </c>
      <c r="B162" s="47" t="s">
        <v>757</v>
      </c>
      <c r="C162" s="48" t="s">
        <v>292</v>
      </c>
      <c r="D162" s="48" t="s">
        <v>424</v>
      </c>
      <c r="E162" s="48">
        <v>3</v>
      </c>
      <c r="F162" s="48"/>
      <c r="G162" s="48" t="s">
        <v>239</v>
      </c>
      <c r="H162" s="47" t="s">
        <v>758</v>
      </c>
    </row>
    <row r="163" spans="1:8" ht="12.75">
      <c r="A163" s="47">
        <v>58</v>
      </c>
      <c r="B163" s="47" t="s">
        <v>850</v>
      </c>
      <c r="C163" s="48" t="s">
        <v>322</v>
      </c>
      <c r="D163" s="48" t="s">
        <v>437</v>
      </c>
      <c r="E163" s="48">
        <v>3</v>
      </c>
      <c r="F163" s="48"/>
      <c r="G163" s="48" t="s">
        <v>339</v>
      </c>
      <c r="H163" s="47" t="s">
        <v>851</v>
      </c>
    </row>
    <row r="164" spans="1:8" ht="12.75">
      <c r="A164" s="47">
        <v>59</v>
      </c>
      <c r="B164" s="47" t="s">
        <v>852</v>
      </c>
      <c r="C164" s="48" t="s">
        <v>292</v>
      </c>
      <c r="D164" s="48" t="s">
        <v>853</v>
      </c>
      <c r="E164" s="48">
        <v>3</v>
      </c>
      <c r="F164" s="48"/>
      <c r="G164" s="48" t="s">
        <v>239</v>
      </c>
      <c r="H164" s="47" t="s">
        <v>854</v>
      </c>
    </row>
    <row r="165" spans="1:8" ht="12.75">
      <c r="A165" s="47">
        <v>63</v>
      </c>
      <c r="B165" s="47" t="s">
        <v>103</v>
      </c>
      <c r="C165" s="48" t="s">
        <v>322</v>
      </c>
      <c r="D165" s="48" t="s">
        <v>853</v>
      </c>
      <c r="E165" s="48" t="s">
        <v>788</v>
      </c>
      <c r="F165" s="48"/>
      <c r="G165" s="48" t="s">
        <v>239</v>
      </c>
      <c r="H165" s="47" t="s">
        <v>855</v>
      </c>
    </row>
    <row r="166" spans="1:8" ht="12.75">
      <c r="A166" s="47">
        <v>68</v>
      </c>
      <c r="B166" s="47" t="s">
        <v>128</v>
      </c>
      <c r="C166" s="48" t="s">
        <v>322</v>
      </c>
      <c r="D166" s="48" t="s">
        <v>437</v>
      </c>
      <c r="E166" s="48">
        <v>4</v>
      </c>
      <c r="F166" s="48"/>
      <c r="G166" s="48" t="s">
        <v>239</v>
      </c>
      <c r="H166" s="47" t="s">
        <v>856</v>
      </c>
    </row>
    <row r="167" spans="1:8" ht="12.75">
      <c r="A167" s="47">
        <v>73</v>
      </c>
      <c r="B167" s="47" t="s">
        <v>787</v>
      </c>
      <c r="C167" s="48" t="s">
        <v>322</v>
      </c>
      <c r="D167" s="48" t="s">
        <v>361</v>
      </c>
      <c r="E167" s="48" t="s">
        <v>788</v>
      </c>
      <c r="F167" s="48"/>
      <c r="G167" s="48" t="s">
        <v>662</v>
      </c>
      <c r="H167" s="47" t="s">
        <v>789</v>
      </c>
    </row>
    <row r="168" spans="1:8" ht="12.75">
      <c r="A168" s="47">
        <v>73</v>
      </c>
      <c r="B168" s="47" t="s">
        <v>138</v>
      </c>
      <c r="C168" s="48" t="s">
        <v>322</v>
      </c>
      <c r="D168" s="48" t="s">
        <v>361</v>
      </c>
      <c r="E168" s="48">
        <v>4</v>
      </c>
      <c r="F168" s="48"/>
      <c r="G168" s="48" t="s">
        <v>239</v>
      </c>
      <c r="H168" s="47" t="s">
        <v>857</v>
      </c>
    </row>
    <row r="169" spans="1:8" ht="12.75">
      <c r="A169" s="47">
        <v>76</v>
      </c>
      <c r="B169" s="47" t="s">
        <v>146</v>
      </c>
      <c r="C169" s="48" t="s">
        <v>292</v>
      </c>
      <c r="D169" s="48" t="s">
        <v>858</v>
      </c>
      <c r="E169" s="48">
        <v>5</v>
      </c>
      <c r="F169" s="48"/>
      <c r="G169" s="48" t="s">
        <v>239</v>
      </c>
      <c r="H169" s="47" t="s">
        <v>859</v>
      </c>
    </row>
    <row r="170" spans="1:8" ht="12.75">
      <c r="A170" s="47"/>
      <c r="B170" s="47"/>
      <c r="C170" s="48"/>
      <c r="D170" s="48"/>
      <c r="E170" s="48"/>
      <c r="F170" s="48"/>
      <c r="G170" s="48"/>
      <c r="H170" s="47"/>
    </row>
    <row r="171" spans="1:8" ht="12.75">
      <c r="A171" s="52"/>
      <c r="B171" s="52"/>
      <c r="C171" s="52"/>
      <c r="D171" s="52"/>
      <c r="E171" s="52"/>
      <c r="F171" s="52"/>
      <c r="G171" s="52"/>
      <c r="H171" s="52"/>
    </row>
    <row r="172" spans="1:8" ht="12.75">
      <c r="A172" s="47"/>
      <c r="B172" s="47"/>
      <c r="C172" s="47"/>
      <c r="D172" s="47"/>
      <c r="E172" s="47"/>
      <c r="F172" s="47"/>
      <c r="G172" s="47"/>
      <c r="H172" s="47"/>
    </row>
    <row r="173" spans="1:8" ht="12.75">
      <c r="A173" s="47"/>
      <c r="B173" s="47"/>
      <c r="C173" s="47"/>
      <c r="D173" s="47"/>
      <c r="E173" s="47"/>
      <c r="F173" s="47"/>
      <c r="G173" s="47"/>
      <c r="H173" s="47"/>
    </row>
    <row r="174" spans="1:8" ht="12.75">
      <c r="A174" s="45"/>
      <c r="B174" s="45"/>
      <c r="C174" s="46"/>
      <c r="D174" s="46"/>
      <c r="E174" s="46" t="s">
        <v>860</v>
      </c>
      <c r="F174" s="46"/>
      <c r="G174" s="46"/>
      <c r="H174" s="45"/>
    </row>
    <row r="175" spans="1:8" ht="12.75">
      <c r="A175" s="46" t="s">
        <v>198</v>
      </c>
      <c r="B175" s="46" t="s">
        <v>199</v>
      </c>
      <c r="C175" s="46" t="s">
        <v>216</v>
      </c>
      <c r="D175" s="46" t="s">
        <v>80</v>
      </c>
      <c r="E175" s="46" t="s">
        <v>82</v>
      </c>
      <c r="F175" s="46" t="s">
        <v>217</v>
      </c>
      <c r="G175" s="46" t="s">
        <v>218</v>
      </c>
      <c r="H175" s="46" t="s">
        <v>200</v>
      </c>
    </row>
    <row r="176" spans="1:8" ht="12.75">
      <c r="A176" s="47">
        <v>56</v>
      </c>
      <c r="B176" s="47" t="s">
        <v>91</v>
      </c>
      <c r="C176" s="48" t="s">
        <v>292</v>
      </c>
      <c r="D176" s="48" t="s">
        <v>466</v>
      </c>
      <c r="E176" s="48">
        <v>3</v>
      </c>
      <c r="F176" s="48"/>
      <c r="G176" s="48" t="s">
        <v>239</v>
      </c>
      <c r="H176" s="47" t="s">
        <v>861</v>
      </c>
    </row>
    <row r="177" spans="1:8" ht="12.75">
      <c r="A177" s="47">
        <v>56</v>
      </c>
      <c r="B177" s="47" t="s">
        <v>93</v>
      </c>
      <c r="C177" s="48" t="s">
        <v>862</v>
      </c>
      <c r="D177" s="48" t="s">
        <v>343</v>
      </c>
      <c r="E177" s="49">
        <v>3</v>
      </c>
      <c r="F177" s="48"/>
      <c r="G177" s="48" t="s">
        <v>239</v>
      </c>
      <c r="H177" s="47" t="s">
        <v>863</v>
      </c>
    </row>
    <row r="178" spans="1:8" ht="12.75">
      <c r="A178" s="47">
        <v>57</v>
      </c>
      <c r="B178" s="47" t="s">
        <v>864</v>
      </c>
      <c r="C178" s="48" t="s">
        <v>322</v>
      </c>
      <c r="D178" s="48" t="s">
        <v>361</v>
      </c>
      <c r="E178" s="48">
        <v>3</v>
      </c>
      <c r="F178" s="48"/>
      <c r="G178" s="48" t="s">
        <v>239</v>
      </c>
      <c r="H178" s="47" t="s">
        <v>865</v>
      </c>
    </row>
    <row r="179" spans="1:8" ht="12.75">
      <c r="A179" s="47">
        <v>57</v>
      </c>
      <c r="B179" s="47" t="s">
        <v>866</v>
      </c>
      <c r="C179" s="48" t="s">
        <v>322</v>
      </c>
      <c r="D179" s="48" t="s">
        <v>361</v>
      </c>
      <c r="E179" s="48">
        <v>3</v>
      </c>
      <c r="F179" s="48"/>
      <c r="G179" s="48" t="s">
        <v>239</v>
      </c>
      <c r="H179" s="47" t="s">
        <v>867</v>
      </c>
    </row>
    <row r="180" spans="1:8" ht="12.75">
      <c r="A180" s="47">
        <v>57</v>
      </c>
      <c r="B180" s="47" t="s">
        <v>868</v>
      </c>
      <c r="C180" s="48" t="s">
        <v>322</v>
      </c>
      <c r="D180" s="48" t="s">
        <v>361</v>
      </c>
      <c r="E180" s="48">
        <v>3</v>
      </c>
      <c r="F180" s="48"/>
      <c r="G180" s="48" t="s">
        <v>239</v>
      </c>
      <c r="H180" s="47" t="s">
        <v>869</v>
      </c>
    </row>
    <row r="181" spans="1:8" ht="12.75">
      <c r="A181" s="47">
        <v>57</v>
      </c>
      <c r="B181" s="47" t="s">
        <v>870</v>
      </c>
      <c r="C181" s="48" t="s">
        <v>322</v>
      </c>
      <c r="D181" s="48" t="s">
        <v>361</v>
      </c>
      <c r="E181" s="48">
        <v>3</v>
      </c>
      <c r="F181" s="48"/>
      <c r="G181" s="48" t="s">
        <v>239</v>
      </c>
      <c r="H181" s="47" t="s">
        <v>871</v>
      </c>
    </row>
    <row r="182" spans="1:8" ht="12.75">
      <c r="A182" s="47">
        <v>58</v>
      </c>
      <c r="B182" s="47" t="s">
        <v>872</v>
      </c>
      <c r="C182" s="48" t="s">
        <v>322</v>
      </c>
      <c r="D182" s="48" t="s">
        <v>361</v>
      </c>
      <c r="E182" s="48">
        <v>3</v>
      </c>
      <c r="F182" s="48"/>
      <c r="G182" s="48" t="s">
        <v>239</v>
      </c>
      <c r="H182" s="47" t="s">
        <v>873</v>
      </c>
    </row>
    <row r="183" spans="1:8" ht="12.75">
      <c r="A183" s="47">
        <v>58</v>
      </c>
      <c r="B183" s="47" t="s">
        <v>874</v>
      </c>
      <c r="C183" s="48" t="s">
        <v>322</v>
      </c>
      <c r="D183" s="48" t="s">
        <v>361</v>
      </c>
      <c r="E183" s="48">
        <v>3</v>
      </c>
      <c r="F183" s="48"/>
      <c r="G183" s="48" t="s">
        <v>239</v>
      </c>
      <c r="H183" s="47" t="s">
        <v>875</v>
      </c>
    </row>
    <row r="184" spans="1:8" ht="12.75">
      <c r="A184" s="47" t="s">
        <v>224</v>
      </c>
      <c r="B184" s="47" t="s">
        <v>876</v>
      </c>
      <c r="C184" s="48" t="s">
        <v>220</v>
      </c>
      <c r="D184" s="48">
        <v>10</v>
      </c>
      <c r="E184" s="48" t="s">
        <v>703</v>
      </c>
      <c r="F184" s="48"/>
      <c r="G184" s="48" t="s">
        <v>239</v>
      </c>
      <c r="H184" s="47" t="s">
        <v>877</v>
      </c>
    </row>
    <row r="185" spans="1:8" ht="12.75">
      <c r="A185" s="47">
        <v>59</v>
      </c>
      <c r="B185" s="47" t="s">
        <v>878</v>
      </c>
      <c r="C185" s="48" t="s">
        <v>220</v>
      </c>
      <c r="D185" s="48" t="s">
        <v>879</v>
      </c>
      <c r="E185" s="48">
        <v>3</v>
      </c>
      <c r="F185" s="48"/>
      <c r="G185" s="48" t="s">
        <v>227</v>
      </c>
      <c r="H185" s="47" t="s">
        <v>880</v>
      </c>
    </row>
    <row r="186" spans="1:8" ht="12.75">
      <c r="A186" s="47">
        <v>59</v>
      </c>
      <c r="B186" s="47" t="s">
        <v>881</v>
      </c>
      <c r="C186" s="48" t="s">
        <v>220</v>
      </c>
      <c r="D186" s="48" t="s">
        <v>879</v>
      </c>
      <c r="E186" s="48" t="s">
        <v>882</v>
      </c>
      <c r="F186" s="48"/>
      <c r="G186" s="48" t="s">
        <v>227</v>
      </c>
      <c r="H186" s="47" t="s">
        <v>883</v>
      </c>
    </row>
    <row r="187" spans="1:8" ht="12.75">
      <c r="A187" s="47">
        <v>59</v>
      </c>
      <c r="B187" s="47" t="s">
        <v>884</v>
      </c>
      <c r="C187" s="48" t="s">
        <v>220</v>
      </c>
      <c r="D187" s="48" t="s">
        <v>879</v>
      </c>
      <c r="E187" s="48" t="s">
        <v>885</v>
      </c>
      <c r="F187" s="48"/>
      <c r="G187" s="48" t="s">
        <v>227</v>
      </c>
      <c r="H187" s="47" t="s">
        <v>886</v>
      </c>
    </row>
    <row r="188" spans="1:8" ht="12.75">
      <c r="A188" s="47">
        <v>59</v>
      </c>
      <c r="B188" s="47" t="s">
        <v>887</v>
      </c>
      <c r="C188" s="48" t="s">
        <v>220</v>
      </c>
      <c r="D188" s="48" t="s">
        <v>879</v>
      </c>
      <c r="E188" s="48" t="s">
        <v>888</v>
      </c>
      <c r="F188" s="48"/>
      <c r="G188" s="48" t="s">
        <v>227</v>
      </c>
      <c r="H188" s="47" t="s">
        <v>889</v>
      </c>
    </row>
    <row r="189" spans="1:8" ht="12.75">
      <c r="A189" s="47">
        <v>59</v>
      </c>
      <c r="B189" s="47" t="s">
        <v>890</v>
      </c>
      <c r="C189" s="48" t="s">
        <v>220</v>
      </c>
      <c r="D189" s="48" t="s">
        <v>879</v>
      </c>
      <c r="E189" s="48" t="s">
        <v>891</v>
      </c>
      <c r="F189" s="48"/>
      <c r="G189" s="48" t="s">
        <v>227</v>
      </c>
      <c r="H189" s="47" t="s">
        <v>892</v>
      </c>
    </row>
    <row r="190" spans="1:8" ht="12.75">
      <c r="A190" s="47">
        <v>61</v>
      </c>
      <c r="B190" s="47" t="s">
        <v>893</v>
      </c>
      <c r="C190" s="48" t="s">
        <v>322</v>
      </c>
      <c r="D190" s="48" t="s">
        <v>330</v>
      </c>
      <c r="E190" s="49">
        <v>8</v>
      </c>
      <c r="F190" s="48"/>
      <c r="G190" s="48" t="s">
        <v>239</v>
      </c>
      <c r="H190" s="47" t="s">
        <v>894</v>
      </c>
    </row>
    <row r="191" spans="1:8" ht="12.75">
      <c r="A191" s="47">
        <v>61</v>
      </c>
      <c r="B191" s="47" t="s">
        <v>895</v>
      </c>
      <c r="C191" s="48" t="s">
        <v>292</v>
      </c>
      <c r="D191" s="48" t="s">
        <v>896</v>
      </c>
      <c r="E191" s="49">
        <v>7</v>
      </c>
      <c r="F191" s="48"/>
      <c r="G191" s="48" t="s">
        <v>239</v>
      </c>
      <c r="H191" s="47" t="s">
        <v>897</v>
      </c>
    </row>
    <row r="192" spans="1:8" ht="12.75">
      <c r="A192" s="47">
        <v>61</v>
      </c>
      <c r="B192" s="47" t="s">
        <v>898</v>
      </c>
      <c r="C192" s="48" t="s">
        <v>292</v>
      </c>
      <c r="D192" s="48" t="s">
        <v>896</v>
      </c>
      <c r="E192" s="49">
        <v>6</v>
      </c>
      <c r="F192" s="48"/>
      <c r="G192" s="48" t="s">
        <v>239</v>
      </c>
      <c r="H192" s="47" t="s">
        <v>899</v>
      </c>
    </row>
    <row r="193" spans="1:8" ht="12.75">
      <c r="A193" s="47">
        <v>62</v>
      </c>
      <c r="B193" s="47" t="s">
        <v>195</v>
      </c>
      <c r="C193" s="48" t="s">
        <v>292</v>
      </c>
      <c r="D193" s="48" t="s">
        <v>278</v>
      </c>
      <c r="E193" s="49">
        <v>5</v>
      </c>
      <c r="F193" s="48"/>
      <c r="G193" s="48" t="s">
        <v>239</v>
      </c>
      <c r="H193" s="47" t="s">
        <v>900</v>
      </c>
    </row>
    <row r="194" spans="1:8" ht="12.75">
      <c r="A194" s="47" t="s">
        <v>370</v>
      </c>
      <c r="B194" s="47" t="s">
        <v>901</v>
      </c>
      <c r="C194" s="48" t="s">
        <v>220</v>
      </c>
      <c r="D194" s="48">
        <v>12</v>
      </c>
      <c r="E194" s="49">
        <v>12</v>
      </c>
      <c r="F194" s="48"/>
      <c r="G194" s="48" t="s">
        <v>239</v>
      </c>
      <c r="H194" s="47" t="s">
        <v>902</v>
      </c>
    </row>
    <row r="195" spans="1:8" ht="12.75">
      <c r="A195" s="47">
        <v>63</v>
      </c>
      <c r="B195" s="47" t="s">
        <v>157</v>
      </c>
      <c r="C195" s="48" t="s">
        <v>322</v>
      </c>
      <c r="D195" s="48" t="s">
        <v>323</v>
      </c>
      <c r="E195" s="48">
        <v>4</v>
      </c>
      <c r="F195" s="48"/>
      <c r="G195" s="48" t="s">
        <v>239</v>
      </c>
      <c r="H195" s="47" t="s">
        <v>903</v>
      </c>
    </row>
    <row r="196" spans="1:8" ht="12.75">
      <c r="A196" s="47">
        <v>63</v>
      </c>
      <c r="B196" s="47" t="s">
        <v>904</v>
      </c>
      <c r="C196" s="48" t="s">
        <v>220</v>
      </c>
      <c r="D196" s="48">
        <v>5</v>
      </c>
      <c r="E196" s="48" t="s">
        <v>905</v>
      </c>
      <c r="F196" s="48"/>
      <c r="G196" s="48" t="s">
        <v>239</v>
      </c>
      <c r="H196" s="47" t="s">
        <v>906</v>
      </c>
    </row>
    <row r="197" spans="1:8" ht="12.75">
      <c r="A197" s="47">
        <v>69</v>
      </c>
      <c r="B197" s="47" t="s">
        <v>907</v>
      </c>
      <c r="C197" s="48" t="s">
        <v>292</v>
      </c>
      <c r="D197" s="48" t="s">
        <v>343</v>
      </c>
      <c r="E197" s="49" t="s">
        <v>908</v>
      </c>
      <c r="F197" s="48"/>
      <c r="G197" s="48" t="s">
        <v>239</v>
      </c>
      <c r="H197" s="47" t="s">
        <v>909</v>
      </c>
    </row>
    <row r="198" spans="1:8" ht="12.75">
      <c r="A198" s="47">
        <v>70</v>
      </c>
      <c r="B198" s="47" t="s">
        <v>134</v>
      </c>
      <c r="C198" s="48" t="s">
        <v>220</v>
      </c>
      <c r="D198" s="48" t="s">
        <v>361</v>
      </c>
      <c r="E198" s="49" t="s">
        <v>910</v>
      </c>
      <c r="F198" s="48"/>
      <c r="G198" s="48" t="s">
        <v>239</v>
      </c>
      <c r="H198" s="47" t="s">
        <v>911</v>
      </c>
    </row>
    <row r="199" spans="1:8" ht="12.75">
      <c r="A199" s="47">
        <v>77</v>
      </c>
      <c r="B199" s="47" t="s">
        <v>912</v>
      </c>
      <c r="C199" s="48" t="s">
        <v>292</v>
      </c>
      <c r="D199" s="48" t="s">
        <v>361</v>
      </c>
      <c r="E199" s="48">
        <v>3</v>
      </c>
      <c r="F199" s="48"/>
      <c r="G199" s="48" t="s">
        <v>239</v>
      </c>
      <c r="H199" s="47" t="s">
        <v>913</v>
      </c>
    </row>
    <row r="200" spans="1:8" ht="12.75">
      <c r="A200" s="47">
        <v>79</v>
      </c>
      <c r="B200" s="47" t="s">
        <v>914</v>
      </c>
      <c r="C200" s="48" t="s">
        <v>322</v>
      </c>
      <c r="D200" s="48" t="s">
        <v>349</v>
      </c>
      <c r="E200" s="48" t="s">
        <v>915</v>
      </c>
      <c r="F200" s="48"/>
      <c r="G200" s="48" t="s">
        <v>239</v>
      </c>
      <c r="H200" s="47" t="s">
        <v>916</v>
      </c>
    </row>
    <row r="201" spans="1:8" ht="12.75">
      <c r="A201" s="47">
        <v>79</v>
      </c>
      <c r="B201" s="47" t="s">
        <v>917</v>
      </c>
      <c r="C201" s="48" t="s">
        <v>322</v>
      </c>
      <c r="D201" s="48" t="s">
        <v>361</v>
      </c>
      <c r="E201" s="48">
        <v>3</v>
      </c>
      <c r="F201" s="48"/>
      <c r="G201" s="48" t="s">
        <v>918</v>
      </c>
      <c r="H201" s="47" t="s">
        <v>919</v>
      </c>
    </row>
    <row r="202" spans="1:8" ht="12.75">
      <c r="A202" s="47">
        <v>79</v>
      </c>
      <c r="B202" s="47" t="s">
        <v>920</v>
      </c>
      <c r="C202" s="48" t="s">
        <v>322</v>
      </c>
      <c r="D202" s="48">
        <v>5</v>
      </c>
      <c r="E202" s="48">
        <v>5</v>
      </c>
      <c r="F202" s="48"/>
      <c r="G202" s="48" t="s">
        <v>921</v>
      </c>
      <c r="H202" s="47" t="s">
        <v>922</v>
      </c>
    </row>
    <row r="203" spans="1:8" ht="12.75">
      <c r="A203" s="47">
        <v>80</v>
      </c>
      <c r="B203" s="47" t="s">
        <v>154</v>
      </c>
      <c r="C203" s="48" t="s">
        <v>292</v>
      </c>
      <c r="D203" s="48" t="s">
        <v>361</v>
      </c>
      <c r="E203" s="48">
        <v>3</v>
      </c>
      <c r="F203" s="48"/>
      <c r="G203" s="48" t="s">
        <v>239</v>
      </c>
      <c r="H203" s="47" t="s">
        <v>923</v>
      </c>
    </row>
    <row r="204" spans="1:8" ht="12.75">
      <c r="A204" s="47">
        <v>80</v>
      </c>
      <c r="B204" s="47" t="s">
        <v>156</v>
      </c>
      <c r="C204" s="48" t="s">
        <v>292</v>
      </c>
      <c r="D204" s="48" t="s">
        <v>349</v>
      </c>
      <c r="E204" s="48">
        <v>3</v>
      </c>
      <c r="F204" s="48"/>
      <c r="G204" s="48" t="s">
        <v>239</v>
      </c>
      <c r="H204" s="47" t="s">
        <v>924</v>
      </c>
    </row>
    <row r="205" spans="1:8" ht="12.75">
      <c r="A205" s="47"/>
      <c r="B205" s="47"/>
      <c r="C205" s="48"/>
      <c r="D205" s="48"/>
      <c r="E205" s="48"/>
      <c r="F205" s="48"/>
      <c r="G205" s="48"/>
      <c r="H205" s="47"/>
    </row>
    <row r="206" spans="1:8" ht="12.75">
      <c r="A206" s="47"/>
      <c r="B206" s="47"/>
      <c r="C206" s="48"/>
      <c r="D206" s="48"/>
      <c r="E206" s="48"/>
      <c r="F206" s="48"/>
      <c r="G206" s="48"/>
      <c r="H206" s="47"/>
    </row>
    <row r="207" spans="1:8" ht="12.75">
      <c r="A207" s="47"/>
      <c r="B207" s="47"/>
      <c r="C207" s="48"/>
      <c r="D207" s="48"/>
      <c r="E207" s="48"/>
      <c r="F207" s="48"/>
      <c r="G207" s="48"/>
      <c r="H207" s="47"/>
    </row>
    <row r="208" spans="1:8" ht="12.75">
      <c r="A208" s="47"/>
      <c r="B208" s="47"/>
      <c r="C208" s="48"/>
      <c r="D208" s="48"/>
      <c r="E208" s="48"/>
      <c r="F208" s="48"/>
      <c r="G208" s="48"/>
      <c r="H208" s="47"/>
    </row>
    <row r="209" spans="1:8" ht="12.75">
      <c r="A209" s="45"/>
      <c r="B209" s="45"/>
      <c r="C209" s="46"/>
      <c r="D209" s="46"/>
      <c r="E209" s="46" t="s">
        <v>925</v>
      </c>
      <c r="F209" s="46"/>
      <c r="G209" s="46"/>
      <c r="H209" s="45"/>
    </row>
    <row r="210" spans="1:8" ht="12.75">
      <c r="A210" s="46" t="s">
        <v>198</v>
      </c>
      <c r="B210" s="46" t="s">
        <v>199</v>
      </c>
      <c r="C210" s="46" t="s">
        <v>216</v>
      </c>
      <c r="D210" s="46" t="s">
        <v>80</v>
      </c>
      <c r="E210" s="46" t="s">
        <v>82</v>
      </c>
      <c r="F210" s="46"/>
      <c r="G210" s="46" t="s">
        <v>218</v>
      </c>
      <c r="H210" s="46" t="s">
        <v>200</v>
      </c>
    </row>
    <row r="211" spans="1:8" ht="12.75">
      <c r="A211" s="47">
        <v>56</v>
      </c>
      <c r="B211" s="47" t="s">
        <v>94</v>
      </c>
      <c r="C211" s="48" t="s">
        <v>292</v>
      </c>
      <c r="D211" s="48" t="s">
        <v>343</v>
      </c>
      <c r="E211" s="49" t="s">
        <v>926</v>
      </c>
      <c r="F211" s="48"/>
      <c r="G211" s="48" t="s">
        <v>274</v>
      </c>
      <c r="H211" s="47" t="s">
        <v>927</v>
      </c>
    </row>
    <row r="212" spans="1:8" ht="12.75">
      <c r="A212" s="47"/>
      <c r="B212" s="47"/>
      <c r="C212" s="48"/>
      <c r="D212" s="48"/>
      <c r="E212" s="48"/>
      <c r="F212" s="48"/>
      <c r="G212" s="48"/>
      <c r="H212" s="47"/>
    </row>
    <row r="213" spans="1:8" ht="12.75">
      <c r="A213" s="47"/>
      <c r="B213" s="47"/>
      <c r="C213" s="48"/>
      <c r="D213" s="48"/>
      <c r="E213" s="48"/>
      <c r="F213" s="48"/>
      <c r="G213" s="48"/>
      <c r="H213" s="47"/>
    </row>
    <row r="214" spans="1:8" ht="12.75">
      <c r="A214" s="45"/>
      <c r="B214" s="45"/>
      <c r="C214" s="46"/>
      <c r="D214" s="46"/>
      <c r="E214" s="46" t="s">
        <v>928</v>
      </c>
      <c r="F214" s="46"/>
      <c r="G214" s="46"/>
      <c r="H214" s="45"/>
    </row>
    <row r="215" spans="1:8" ht="12.75">
      <c r="A215" s="46" t="s">
        <v>198</v>
      </c>
      <c r="B215" s="46" t="s">
        <v>199</v>
      </c>
      <c r="C215" s="46"/>
      <c r="D215" s="46"/>
      <c r="E215" s="46" t="s">
        <v>82</v>
      </c>
      <c r="F215" s="46"/>
      <c r="G215" s="46"/>
      <c r="H215" s="46" t="s">
        <v>200</v>
      </c>
    </row>
    <row r="216" spans="1:8" ht="12.75">
      <c r="A216" s="47">
        <v>84</v>
      </c>
      <c r="B216" s="47" t="s">
        <v>929</v>
      </c>
      <c r="C216" s="48"/>
      <c r="D216" s="48"/>
      <c r="E216" s="48" t="s">
        <v>930</v>
      </c>
      <c r="F216" s="48"/>
      <c r="G216" s="48"/>
      <c r="H216" s="47" t="s">
        <v>931</v>
      </c>
    </row>
    <row r="217" spans="1:8" ht="12.75">
      <c r="A217" s="47"/>
      <c r="B217" s="53" t="s">
        <v>932</v>
      </c>
      <c r="C217" s="48"/>
      <c r="D217" s="48"/>
      <c r="E217" s="48">
        <v>10</v>
      </c>
      <c r="F217" s="48"/>
      <c r="G217" s="48"/>
      <c r="H217" s="47" t="s">
        <v>933</v>
      </c>
    </row>
    <row r="218" spans="1:8" ht="12.75">
      <c r="A218" s="47"/>
      <c r="B218" s="53" t="s">
        <v>934</v>
      </c>
      <c r="C218" s="48"/>
      <c r="D218" s="48"/>
      <c r="E218" s="48" t="s">
        <v>935</v>
      </c>
      <c r="F218" s="48"/>
      <c r="G218" s="48"/>
      <c r="H218" s="47" t="s">
        <v>936</v>
      </c>
    </row>
    <row r="219" spans="1:8" ht="12.75">
      <c r="A219" s="47"/>
      <c r="B219" s="53" t="s">
        <v>937</v>
      </c>
      <c r="C219" s="48"/>
      <c r="D219" s="48"/>
      <c r="E219" s="48">
        <v>20</v>
      </c>
      <c r="F219" s="48"/>
      <c r="G219" s="48"/>
      <c r="H219" s="47" t="s">
        <v>938</v>
      </c>
    </row>
    <row r="220" spans="1:8" ht="12.75">
      <c r="A220" s="47"/>
      <c r="B220" s="53" t="s">
        <v>939</v>
      </c>
      <c r="C220" s="48"/>
      <c r="D220" s="48"/>
      <c r="E220" s="48">
        <v>10</v>
      </c>
      <c r="F220" s="48"/>
      <c r="G220" s="48"/>
      <c r="H220" s="47" t="s">
        <v>940</v>
      </c>
    </row>
    <row r="221" spans="1:8" ht="12.75">
      <c r="A221" s="47"/>
      <c r="B221" s="53" t="s">
        <v>941</v>
      </c>
      <c r="C221" s="48"/>
      <c r="D221" s="48"/>
      <c r="E221" s="48" t="s">
        <v>942</v>
      </c>
      <c r="F221" s="48"/>
      <c r="G221" s="48"/>
      <c r="H221" s="47" t="s">
        <v>943</v>
      </c>
    </row>
    <row r="222" spans="1:8" ht="12.75">
      <c r="A222" s="47"/>
      <c r="B222" s="47"/>
      <c r="C222" s="47" t="s">
        <v>944</v>
      </c>
      <c r="D222" s="48"/>
      <c r="E222" s="48"/>
      <c r="F222" s="48"/>
      <c r="G222" s="48"/>
      <c r="H222" s="47"/>
    </row>
    <row r="223" spans="1:8" ht="12.75">
      <c r="A223" s="47"/>
      <c r="B223" s="53"/>
      <c r="C223" s="48"/>
      <c r="D223" s="48"/>
      <c r="E223" s="48"/>
      <c r="F223" s="48"/>
      <c r="G223" s="48"/>
      <c r="H223" s="47"/>
    </row>
    <row r="224" spans="1:8" ht="12.75">
      <c r="A224" s="47">
        <v>85</v>
      </c>
      <c r="B224" s="47" t="s">
        <v>945</v>
      </c>
      <c r="C224" s="48"/>
      <c r="D224" s="48"/>
      <c r="E224" s="48">
        <v>10</v>
      </c>
      <c r="F224" s="48"/>
      <c r="G224" s="48"/>
      <c r="H224" s="47" t="s">
        <v>946</v>
      </c>
    </row>
    <row r="225" spans="1:8" ht="12.75">
      <c r="A225" s="47"/>
      <c r="B225" s="53" t="s">
        <v>947</v>
      </c>
      <c r="C225" s="48"/>
      <c r="D225" s="48"/>
      <c r="E225" s="48">
        <v>5</v>
      </c>
      <c r="F225" s="48"/>
      <c r="G225" s="48"/>
      <c r="H225" s="47" t="s">
        <v>948</v>
      </c>
    </row>
    <row r="226" spans="1:8" ht="12.75">
      <c r="A226" s="47"/>
      <c r="B226" s="53" t="s">
        <v>949</v>
      </c>
      <c r="C226" s="48"/>
      <c r="D226" s="48"/>
      <c r="E226" s="48" t="s">
        <v>950</v>
      </c>
      <c r="F226" s="48"/>
      <c r="G226" s="48"/>
      <c r="H226" s="47" t="s">
        <v>951</v>
      </c>
    </row>
    <row r="227" spans="1:8" ht="12.75">
      <c r="A227" s="47"/>
      <c r="B227" s="53" t="s">
        <v>952</v>
      </c>
      <c r="C227" s="48"/>
      <c r="D227" s="48"/>
      <c r="E227" s="48">
        <v>10</v>
      </c>
      <c r="F227" s="48"/>
      <c r="G227" s="48"/>
      <c r="H227" s="47" t="s">
        <v>953</v>
      </c>
    </row>
    <row r="228" spans="1:8" ht="12.75">
      <c r="A228" s="47"/>
      <c r="B228" s="53" t="s">
        <v>954</v>
      </c>
      <c r="C228" s="48"/>
      <c r="D228" s="48"/>
      <c r="E228" s="48">
        <v>5</v>
      </c>
      <c r="F228" s="48"/>
      <c r="G228" s="48"/>
      <c r="H228" s="47" t="s">
        <v>955</v>
      </c>
    </row>
    <row r="229" spans="1:8" ht="12.75">
      <c r="A229" s="47"/>
      <c r="B229" s="53" t="s">
        <v>937</v>
      </c>
      <c r="C229" s="47"/>
      <c r="D229" s="47"/>
      <c r="E229" s="48">
        <v>10</v>
      </c>
      <c r="F229" s="47"/>
      <c r="G229" s="47"/>
      <c r="H229" s="47" t="s">
        <v>938</v>
      </c>
    </row>
    <row r="230" spans="1:8" ht="12.75">
      <c r="A230" s="47"/>
      <c r="B230" s="47"/>
      <c r="C230" s="47" t="s">
        <v>944</v>
      </c>
      <c r="D230" s="47"/>
      <c r="E230" s="47"/>
      <c r="F230" s="47"/>
      <c r="G230" s="47"/>
      <c r="H230" s="47"/>
    </row>
    <row r="231" spans="1:8" ht="12.75">
      <c r="A231" s="47"/>
      <c r="B231" s="47"/>
      <c r="C231" s="47"/>
      <c r="D231" s="47"/>
      <c r="E231" s="47"/>
      <c r="F231" s="47"/>
      <c r="G231" s="47"/>
      <c r="H231" s="47"/>
    </row>
    <row r="232" spans="1:8" ht="12.75">
      <c r="A232" s="47"/>
      <c r="B232" s="47"/>
      <c r="C232" s="47"/>
      <c r="D232" s="47"/>
      <c r="E232" s="47"/>
      <c r="F232" s="47"/>
      <c r="G232" s="47"/>
      <c r="H232" s="47"/>
    </row>
    <row r="233" spans="1:8" ht="12.75">
      <c r="A233" s="45"/>
      <c r="B233" s="45"/>
      <c r="C233" s="46"/>
      <c r="D233" s="46"/>
      <c r="E233" s="46" t="s">
        <v>956</v>
      </c>
      <c r="F233" s="46"/>
      <c r="G233" s="46"/>
      <c r="H233" s="45"/>
    </row>
    <row r="234" spans="1:8" ht="12.75">
      <c r="A234" s="46" t="s">
        <v>198</v>
      </c>
      <c r="B234" s="46" t="s">
        <v>199</v>
      </c>
      <c r="C234" s="46"/>
      <c r="D234" s="46" t="s">
        <v>80</v>
      </c>
      <c r="E234" s="46" t="s">
        <v>82</v>
      </c>
      <c r="F234" s="46"/>
      <c r="G234" s="46"/>
      <c r="H234" s="46" t="s">
        <v>200</v>
      </c>
    </row>
    <row r="235" spans="1:8" ht="12.75">
      <c r="A235" s="47">
        <v>85</v>
      </c>
      <c r="B235" s="47" t="s">
        <v>957</v>
      </c>
      <c r="C235" s="48"/>
      <c r="D235" s="48" t="s">
        <v>958</v>
      </c>
      <c r="E235" s="48" t="s">
        <v>959</v>
      </c>
      <c r="F235" s="48"/>
      <c r="G235" s="48"/>
      <c r="H235" s="47" t="s">
        <v>960</v>
      </c>
    </row>
    <row r="236" spans="1:8" ht="12.75">
      <c r="A236" s="47"/>
      <c r="B236" s="47"/>
      <c r="C236" s="48"/>
      <c r="D236" s="48"/>
      <c r="E236" s="48"/>
      <c r="F236" s="48"/>
      <c r="G236" s="48"/>
      <c r="H236" s="47"/>
    </row>
    <row r="237" spans="1:8" ht="12.75">
      <c r="A237" s="47">
        <v>85</v>
      </c>
      <c r="B237" s="47" t="s">
        <v>961</v>
      </c>
      <c r="C237" s="48"/>
      <c r="D237" s="48" t="s">
        <v>323</v>
      </c>
      <c r="E237" s="48">
        <v>40</v>
      </c>
      <c r="F237" s="48"/>
      <c r="G237" s="48"/>
      <c r="H237" s="47" t="s">
        <v>962</v>
      </c>
    </row>
    <row r="238" spans="1:8" ht="12.75">
      <c r="A238" s="47">
        <v>85</v>
      </c>
      <c r="B238" s="47" t="s">
        <v>963</v>
      </c>
      <c r="C238" s="48"/>
      <c r="D238" s="48"/>
      <c r="E238" s="48">
        <v>15</v>
      </c>
      <c r="F238" s="48"/>
      <c r="G238" s="48"/>
      <c r="H238" s="47" t="s">
        <v>964</v>
      </c>
    </row>
    <row r="239" spans="1:8" ht="12.75">
      <c r="A239" s="47">
        <v>85</v>
      </c>
      <c r="B239" s="47" t="s">
        <v>965</v>
      </c>
      <c r="C239" s="48"/>
      <c r="D239" s="48"/>
      <c r="E239" s="48">
        <v>12</v>
      </c>
      <c r="F239" s="48"/>
      <c r="G239" s="48"/>
      <c r="H239" s="47" t="s">
        <v>966</v>
      </c>
    </row>
    <row r="240" spans="1:8" ht="12.75">
      <c r="A240" s="47">
        <v>85</v>
      </c>
      <c r="B240" s="47" t="s">
        <v>967</v>
      </c>
      <c r="C240" s="48"/>
      <c r="D240" s="48"/>
      <c r="E240" s="48">
        <v>20</v>
      </c>
      <c r="F240" s="48"/>
      <c r="G240" s="48"/>
      <c r="H240" s="47" t="s">
        <v>968</v>
      </c>
    </row>
    <row r="241" spans="1:8" ht="12.75">
      <c r="A241" s="47">
        <v>86</v>
      </c>
      <c r="B241" s="47" t="s">
        <v>969</v>
      </c>
      <c r="C241" s="48"/>
      <c r="D241" s="48"/>
      <c r="E241" s="48">
        <v>5</v>
      </c>
      <c r="F241" s="48"/>
      <c r="G241" s="48"/>
      <c r="H241" s="47" t="s">
        <v>970</v>
      </c>
    </row>
    <row r="242" spans="1:8" ht="12.75">
      <c r="A242" s="47">
        <v>86</v>
      </c>
      <c r="B242" s="47" t="s">
        <v>971</v>
      </c>
      <c r="C242" s="48"/>
      <c r="D242" s="48"/>
      <c r="E242" s="48">
        <v>24</v>
      </c>
      <c r="F242" s="48"/>
      <c r="G242" s="48"/>
      <c r="H242" s="47" t="s">
        <v>972</v>
      </c>
    </row>
    <row r="243" spans="1:8" ht="12.75">
      <c r="A243" s="47">
        <v>86</v>
      </c>
      <c r="B243" s="47" t="s">
        <v>973</v>
      </c>
      <c r="C243" s="48"/>
      <c r="D243" s="48"/>
      <c r="E243" s="48">
        <v>60</v>
      </c>
      <c r="F243" s="48"/>
      <c r="G243" s="48"/>
      <c r="H243" s="47" t="s">
        <v>0</v>
      </c>
    </row>
    <row r="244" spans="1:8" ht="12.75">
      <c r="A244" s="47" t="s">
        <v>1</v>
      </c>
      <c r="B244" s="47" t="s">
        <v>2</v>
      </c>
      <c r="C244" s="48"/>
      <c r="D244" s="48"/>
      <c r="E244" s="48">
        <v>8</v>
      </c>
      <c r="F244" s="48"/>
      <c r="G244" s="48"/>
      <c r="H244" s="47" t="s">
        <v>3</v>
      </c>
    </row>
    <row r="245" spans="1:8" ht="12.75">
      <c r="A245" s="47" t="s">
        <v>1</v>
      </c>
      <c r="B245" s="47" t="s">
        <v>4</v>
      </c>
      <c r="C245" s="48"/>
      <c r="D245" s="48"/>
      <c r="E245" s="48">
        <v>20</v>
      </c>
      <c r="F245" s="48"/>
      <c r="G245" s="48"/>
      <c r="H245" s="47" t="s">
        <v>5</v>
      </c>
    </row>
    <row r="246" spans="1:8" ht="12.75">
      <c r="A246" s="47" t="s">
        <v>1</v>
      </c>
      <c r="B246" s="47" t="s">
        <v>6</v>
      </c>
      <c r="C246" s="48"/>
      <c r="D246" s="48"/>
      <c r="E246" s="48">
        <v>12</v>
      </c>
      <c r="F246" s="48"/>
      <c r="G246" s="48"/>
      <c r="H246" s="47" t="s">
        <v>7</v>
      </c>
    </row>
    <row r="247" spans="1:8" ht="12.75">
      <c r="A247" s="47" t="s">
        <v>1</v>
      </c>
      <c r="B247" s="47" t="s">
        <v>8</v>
      </c>
      <c r="C247" s="48"/>
      <c r="D247" s="48"/>
      <c r="E247" s="48">
        <v>12</v>
      </c>
      <c r="F247" s="48"/>
      <c r="G247" s="48"/>
      <c r="H247" s="47" t="s">
        <v>9</v>
      </c>
    </row>
    <row r="248" spans="1:8" ht="12.75">
      <c r="A248" s="47" t="s">
        <v>1</v>
      </c>
      <c r="B248" s="47" t="s">
        <v>10</v>
      </c>
      <c r="C248" s="48"/>
      <c r="D248" s="48"/>
      <c r="E248" s="48">
        <v>20</v>
      </c>
      <c r="F248" s="48"/>
      <c r="G248" s="48"/>
      <c r="H248" s="47" t="s">
        <v>11</v>
      </c>
    </row>
    <row r="249" spans="1:8" ht="12.75">
      <c r="A249" s="47"/>
      <c r="B249" s="47"/>
      <c r="C249" s="48"/>
      <c r="D249" s="48"/>
      <c r="E249" s="48"/>
      <c r="F249" s="48"/>
      <c r="G249" s="48"/>
      <c r="H249" s="47"/>
    </row>
    <row r="250" spans="1:8" ht="12.75">
      <c r="A250" s="47"/>
      <c r="B250" s="47"/>
      <c r="C250" s="48"/>
      <c r="D250" s="48"/>
      <c r="E250" s="48"/>
      <c r="F250" s="48"/>
      <c r="G250" s="48"/>
      <c r="H250" s="47"/>
    </row>
    <row r="251" spans="1:8" ht="12.75">
      <c r="A251" s="45"/>
      <c r="B251" s="45"/>
      <c r="C251" s="46"/>
      <c r="D251" s="46"/>
      <c r="E251" s="46" t="s">
        <v>197</v>
      </c>
      <c r="F251" s="46"/>
      <c r="G251" s="46"/>
      <c r="H251" s="45"/>
    </row>
    <row r="252" spans="1:8" ht="12.75">
      <c r="A252" s="46" t="s">
        <v>198</v>
      </c>
      <c r="B252" s="46" t="s">
        <v>199</v>
      </c>
      <c r="C252" s="46"/>
      <c r="D252" s="46"/>
      <c r="E252" s="46" t="s">
        <v>82</v>
      </c>
      <c r="F252" s="46"/>
      <c r="G252" s="46"/>
      <c r="H252" s="46" t="s">
        <v>200</v>
      </c>
    </row>
    <row r="253" spans="1:8" ht="12.75">
      <c r="A253" s="47">
        <v>87</v>
      </c>
      <c r="B253" s="47" t="s">
        <v>201</v>
      </c>
      <c r="C253" s="48"/>
      <c r="D253" s="48"/>
      <c r="E253" s="48">
        <v>4</v>
      </c>
      <c r="F253" s="48"/>
      <c r="G253" s="48"/>
      <c r="H253" s="47" t="s">
        <v>202</v>
      </c>
    </row>
    <row r="254" spans="1:8" ht="12.75">
      <c r="A254" s="47">
        <v>87</v>
      </c>
      <c r="B254" s="47" t="s">
        <v>203</v>
      </c>
      <c r="C254" s="48"/>
      <c r="D254" s="48"/>
      <c r="E254" s="48">
        <v>6</v>
      </c>
      <c r="F254" s="48"/>
      <c r="G254" s="48"/>
      <c r="H254" s="47" t="s">
        <v>204</v>
      </c>
    </row>
    <row r="255" spans="1:8" ht="12.75">
      <c r="A255" s="47">
        <v>88</v>
      </c>
      <c r="B255" s="47" t="s">
        <v>205</v>
      </c>
      <c r="C255" s="48"/>
      <c r="D255" s="48"/>
      <c r="E255" s="48">
        <v>6</v>
      </c>
      <c r="F255" s="48"/>
      <c r="G255" s="48"/>
      <c r="H255" s="47" t="s">
        <v>206</v>
      </c>
    </row>
    <row r="256" spans="1:8" ht="12.75">
      <c r="A256" s="47">
        <v>88</v>
      </c>
      <c r="B256" s="47" t="s">
        <v>207</v>
      </c>
      <c r="C256" s="48"/>
      <c r="D256" s="48"/>
      <c r="E256" s="48">
        <v>6</v>
      </c>
      <c r="F256" s="48"/>
      <c r="G256" s="48"/>
      <c r="H256" s="47" t="s">
        <v>208</v>
      </c>
    </row>
    <row r="257" spans="1:8" ht="12.75">
      <c r="A257" s="47">
        <v>88</v>
      </c>
      <c r="B257" s="47" t="s">
        <v>209</v>
      </c>
      <c r="C257" s="48"/>
      <c r="D257" s="48"/>
      <c r="E257" s="48">
        <v>6</v>
      </c>
      <c r="F257" s="48"/>
      <c r="G257" s="48"/>
      <c r="H257" s="47" t="s">
        <v>210</v>
      </c>
    </row>
    <row r="258" spans="1:8" ht="12.75">
      <c r="A258" s="47">
        <v>88</v>
      </c>
      <c r="B258" s="47" t="s">
        <v>211</v>
      </c>
      <c r="C258" s="48"/>
      <c r="D258" s="48"/>
      <c r="E258" s="48">
        <v>12</v>
      </c>
      <c r="F258" s="48"/>
      <c r="G258" s="48"/>
      <c r="H258" s="47"/>
    </row>
    <row r="259" spans="1:8" ht="12.75">
      <c r="A259" s="47">
        <v>89</v>
      </c>
      <c r="B259" s="47" t="s">
        <v>212</v>
      </c>
      <c r="C259" s="48"/>
      <c r="D259" s="48"/>
      <c r="E259" s="48">
        <v>6</v>
      </c>
      <c r="F259" s="48"/>
      <c r="G259" s="48"/>
      <c r="H259" s="47"/>
    </row>
    <row r="260" spans="1:8" ht="12.75">
      <c r="A260" s="47">
        <v>89</v>
      </c>
      <c r="B260" s="47" t="s">
        <v>213</v>
      </c>
      <c r="C260" s="48"/>
      <c r="D260" s="48"/>
      <c r="E260" s="48">
        <v>6</v>
      </c>
      <c r="F260" s="48"/>
      <c r="G260" s="48"/>
      <c r="H260" s="47" t="s">
        <v>214</v>
      </c>
    </row>
    <row r="261" spans="1:8" ht="12.75">
      <c r="A261" s="45"/>
      <c r="B261" s="45"/>
      <c r="C261" s="46"/>
      <c r="D261" s="46"/>
      <c r="E261" s="46" t="s">
        <v>215</v>
      </c>
      <c r="F261" s="46"/>
      <c r="G261" s="46"/>
      <c r="H261" s="45"/>
    </row>
    <row r="262" spans="1:8" ht="12.75">
      <c r="A262" s="46" t="s">
        <v>198</v>
      </c>
      <c r="B262" s="46" t="s">
        <v>199</v>
      </c>
      <c r="C262" s="46" t="s">
        <v>216</v>
      </c>
      <c r="D262" s="46" t="s">
        <v>80</v>
      </c>
      <c r="E262" s="46" t="s">
        <v>82</v>
      </c>
      <c r="F262" s="46" t="s">
        <v>217</v>
      </c>
      <c r="G262" s="46" t="s">
        <v>218</v>
      </c>
      <c r="H262" s="46" t="s">
        <v>200</v>
      </c>
    </row>
    <row r="263" spans="1:8" ht="12.75">
      <c r="A263" s="47">
        <v>54</v>
      </c>
      <c r="B263" s="47" t="s">
        <v>219</v>
      </c>
      <c r="C263" s="48" t="s">
        <v>220</v>
      </c>
      <c r="D263" s="48">
        <v>1</v>
      </c>
      <c r="E263" s="48" t="s">
        <v>221</v>
      </c>
      <c r="F263" s="48"/>
      <c r="G263" s="48" t="s">
        <v>222</v>
      </c>
      <c r="H263" s="47" t="s">
        <v>223</v>
      </c>
    </row>
    <row r="264" spans="1:8" ht="12.75">
      <c r="A264" s="47" t="s">
        <v>224</v>
      </c>
      <c r="B264" s="47" t="s">
        <v>225</v>
      </c>
      <c r="C264" s="48" t="s">
        <v>220</v>
      </c>
      <c r="D264" s="48">
        <v>5</v>
      </c>
      <c r="E264" s="48" t="s">
        <v>226</v>
      </c>
      <c r="F264" s="48" t="s">
        <v>48</v>
      </c>
      <c r="G264" s="48" t="s">
        <v>227</v>
      </c>
      <c r="H264" s="47" t="s">
        <v>228</v>
      </c>
    </row>
    <row r="265" spans="1:8" ht="12.75">
      <c r="A265" s="47">
        <v>57</v>
      </c>
      <c r="B265" s="47" t="s">
        <v>229</v>
      </c>
      <c r="C265" s="48" t="s">
        <v>220</v>
      </c>
      <c r="D265" s="48">
        <v>5</v>
      </c>
      <c r="E265" s="48" t="s">
        <v>230</v>
      </c>
      <c r="F265" s="48" t="s">
        <v>48</v>
      </c>
      <c r="G265" s="48" t="s">
        <v>231</v>
      </c>
      <c r="H265" s="47" t="s">
        <v>232</v>
      </c>
    </row>
    <row r="266" spans="1:8" ht="12.75">
      <c r="A266" s="47" t="s">
        <v>233</v>
      </c>
      <c r="B266" s="47" t="s">
        <v>234</v>
      </c>
      <c r="C266" s="48" t="s">
        <v>220</v>
      </c>
      <c r="D266" s="48">
        <v>10</v>
      </c>
      <c r="E266" s="48" t="s">
        <v>230</v>
      </c>
      <c r="F266" s="48"/>
      <c r="G266" s="48" t="s">
        <v>227</v>
      </c>
      <c r="H266" s="47" t="s">
        <v>235</v>
      </c>
    </row>
    <row r="267" spans="1:8" ht="12.75">
      <c r="A267" s="47" t="s">
        <v>224</v>
      </c>
      <c r="B267" s="47" t="s">
        <v>236</v>
      </c>
      <c r="C267" s="48" t="s">
        <v>220</v>
      </c>
      <c r="D267" s="48" t="s">
        <v>237</v>
      </c>
      <c r="E267" s="48" t="s">
        <v>238</v>
      </c>
      <c r="F267" s="48"/>
      <c r="G267" s="48" t="s">
        <v>239</v>
      </c>
      <c r="H267" s="47" t="s">
        <v>240</v>
      </c>
    </row>
    <row r="268" spans="1:8" ht="12.75">
      <c r="A268" s="47">
        <v>78</v>
      </c>
      <c r="B268" s="47" t="s">
        <v>241</v>
      </c>
      <c r="C268" s="48" t="s">
        <v>220</v>
      </c>
      <c r="D268" s="48" t="s">
        <v>242</v>
      </c>
      <c r="E268" s="48" t="s">
        <v>238</v>
      </c>
      <c r="F268" s="48" t="s">
        <v>48</v>
      </c>
      <c r="G268" s="48" t="s">
        <v>243</v>
      </c>
      <c r="H268" s="47" t="s">
        <v>244</v>
      </c>
    </row>
    <row r="269" spans="1:8" ht="12.75">
      <c r="A269" s="47" t="s">
        <v>245</v>
      </c>
      <c r="B269" s="47" t="s">
        <v>246</v>
      </c>
      <c r="C269" s="48" t="s">
        <v>220</v>
      </c>
      <c r="D269" s="48">
        <v>5</v>
      </c>
      <c r="E269" s="48" t="s">
        <v>247</v>
      </c>
      <c r="F269" s="48" t="s">
        <v>48</v>
      </c>
      <c r="G269" s="48" t="s">
        <v>248</v>
      </c>
      <c r="H269" s="47" t="s">
        <v>249</v>
      </c>
    </row>
    <row r="270" spans="1:8" ht="12.75">
      <c r="A270" s="47" t="s">
        <v>250</v>
      </c>
      <c r="B270" s="47" t="s">
        <v>251</v>
      </c>
      <c r="C270" s="48" t="s">
        <v>220</v>
      </c>
      <c r="D270" s="48">
        <v>6</v>
      </c>
      <c r="E270" s="48" t="s">
        <v>247</v>
      </c>
      <c r="F270" s="48" t="s">
        <v>48</v>
      </c>
      <c r="G270" s="48" t="s">
        <v>231</v>
      </c>
      <c r="H270" s="47" t="s">
        <v>252</v>
      </c>
    </row>
    <row r="271" spans="1:8" ht="12.75">
      <c r="A271" s="47">
        <v>62</v>
      </c>
      <c r="B271" s="47" t="s">
        <v>253</v>
      </c>
      <c r="C271" s="48" t="s">
        <v>220</v>
      </c>
      <c r="D271" s="48">
        <v>2</v>
      </c>
      <c r="E271" s="48" t="s">
        <v>254</v>
      </c>
      <c r="F271" s="48"/>
      <c r="G271" s="48" t="s">
        <v>239</v>
      </c>
      <c r="H271" s="47" t="s">
        <v>255</v>
      </c>
    </row>
    <row r="272" spans="1:8" ht="12.75">
      <c r="A272" s="47">
        <v>65</v>
      </c>
      <c r="B272" s="47" t="s">
        <v>109</v>
      </c>
      <c r="C272" s="48" t="s">
        <v>220</v>
      </c>
      <c r="D272" s="48">
        <v>6</v>
      </c>
      <c r="E272" s="48" t="s">
        <v>254</v>
      </c>
      <c r="F272" s="48" t="s">
        <v>48</v>
      </c>
      <c r="G272" s="48" t="s">
        <v>256</v>
      </c>
      <c r="H272" s="47" t="s">
        <v>257</v>
      </c>
    </row>
    <row r="273" spans="1:8" ht="12.75">
      <c r="A273" s="47">
        <v>75</v>
      </c>
      <c r="B273" s="47" t="s">
        <v>258</v>
      </c>
      <c r="C273" s="48" t="s">
        <v>220</v>
      </c>
      <c r="D273" s="48">
        <v>6</v>
      </c>
      <c r="E273" s="48" t="s">
        <v>259</v>
      </c>
      <c r="F273" s="48" t="s">
        <v>48</v>
      </c>
      <c r="G273" s="48" t="s">
        <v>231</v>
      </c>
      <c r="H273" s="47" t="s">
        <v>260</v>
      </c>
    </row>
    <row r="274" spans="1:8" ht="12.75">
      <c r="A274" s="47" t="s">
        <v>250</v>
      </c>
      <c r="B274" s="47" t="s">
        <v>261</v>
      </c>
      <c r="C274" s="48" t="s">
        <v>220</v>
      </c>
      <c r="D274" s="48">
        <v>20</v>
      </c>
      <c r="E274" s="48" t="s">
        <v>262</v>
      </c>
      <c r="F274" s="48" t="s">
        <v>48</v>
      </c>
      <c r="G274" s="48" t="s">
        <v>239</v>
      </c>
      <c r="H274" s="47" t="s">
        <v>263</v>
      </c>
    </row>
    <row r="275" spans="1:8" ht="12.75">
      <c r="A275" s="47" t="s">
        <v>224</v>
      </c>
      <c r="B275" s="47" t="s">
        <v>264</v>
      </c>
      <c r="C275" s="48" t="s">
        <v>220</v>
      </c>
      <c r="D275" s="48">
        <v>1</v>
      </c>
      <c r="E275" s="49" t="s">
        <v>265</v>
      </c>
      <c r="F275" s="48"/>
      <c r="G275" s="48" t="s">
        <v>256</v>
      </c>
      <c r="H275" s="47" t="s">
        <v>266</v>
      </c>
    </row>
    <row r="276" spans="1:8" ht="12.75">
      <c r="A276" s="47">
        <v>72</v>
      </c>
      <c r="B276" s="47" t="s">
        <v>136</v>
      </c>
      <c r="C276" s="48" t="s">
        <v>220</v>
      </c>
      <c r="D276" s="48">
        <v>1</v>
      </c>
      <c r="E276" s="49" t="s">
        <v>267</v>
      </c>
      <c r="F276" s="48"/>
      <c r="G276" s="48" t="s">
        <v>239</v>
      </c>
      <c r="H276" s="47" t="s">
        <v>268</v>
      </c>
    </row>
    <row r="277" spans="1:8" ht="12.75">
      <c r="A277" s="47">
        <v>69</v>
      </c>
      <c r="B277" s="47" t="s">
        <v>132</v>
      </c>
      <c r="C277" s="48" t="s">
        <v>220</v>
      </c>
      <c r="D277" s="48">
        <v>5</v>
      </c>
      <c r="E277" s="48" t="s">
        <v>269</v>
      </c>
      <c r="F277" s="48"/>
      <c r="G277" s="48" t="s">
        <v>239</v>
      </c>
      <c r="H277" s="47" t="s">
        <v>270</v>
      </c>
    </row>
    <row r="278" spans="1:8" ht="12.75">
      <c r="A278" s="47" t="s">
        <v>271</v>
      </c>
      <c r="B278" s="47" t="s">
        <v>272</v>
      </c>
      <c r="C278" s="48" t="s">
        <v>220</v>
      </c>
      <c r="D278" s="48">
        <v>6</v>
      </c>
      <c r="E278" s="48" t="s">
        <v>273</v>
      </c>
      <c r="F278" s="48" t="s">
        <v>48</v>
      </c>
      <c r="G278" s="48" t="s">
        <v>274</v>
      </c>
      <c r="H278" s="47" t="s">
        <v>275</v>
      </c>
    </row>
    <row r="279" spans="1:8" ht="12.75">
      <c r="A279" s="47" t="s">
        <v>276</v>
      </c>
      <c r="B279" s="47" t="s">
        <v>277</v>
      </c>
      <c r="C279" s="48" t="s">
        <v>220</v>
      </c>
      <c r="D279" s="48" t="s">
        <v>278</v>
      </c>
      <c r="E279" s="49" t="s">
        <v>279</v>
      </c>
      <c r="F279" s="48"/>
      <c r="G279" s="48" t="s">
        <v>239</v>
      </c>
      <c r="H279" s="47" t="s">
        <v>280</v>
      </c>
    </row>
    <row r="280" spans="1:8" ht="12.75">
      <c r="A280" s="47">
        <v>56</v>
      </c>
      <c r="B280" s="47" t="s">
        <v>92</v>
      </c>
      <c r="C280" s="48" t="s">
        <v>220</v>
      </c>
      <c r="D280" s="48">
        <v>2</v>
      </c>
      <c r="E280" s="48" t="s">
        <v>281</v>
      </c>
      <c r="F280" s="48" t="s">
        <v>48</v>
      </c>
      <c r="G280" s="48" t="s">
        <v>243</v>
      </c>
      <c r="H280" s="47" t="s">
        <v>282</v>
      </c>
    </row>
    <row r="281" spans="1:8" ht="12.75">
      <c r="A281" s="47" t="s">
        <v>283</v>
      </c>
      <c r="B281" s="47" t="s">
        <v>284</v>
      </c>
      <c r="C281" s="48" t="s">
        <v>220</v>
      </c>
      <c r="D281" s="48">
        <v>2</v>
      </c>
      <c r="E281" s="48" t="s">
        <v>281</v>
      </c>
      <c r="F281" s="48" t="s">
        <v>48</v>
      </c>
      <c r="G281" s="48" t="s">
        <v>222</v>
      </c>
      <c r="H281" s="47" t="s">
        <v>285</v>
      </c>
    </row>
    <row r="282" spans="1:8" ht="12.75">
      <c r="A282" s="47" t="s">
        <v>286</v>
      </c>
      <c r="B282" s="47" t="s">
        <v>287</v>
      </c>
      <c r="C282" s="48" t="s">
        <v>220</v>
      </c>
      <c r="D282" s="48" t="s">
        <v>288</v>
      </c>
      <c r="E282" s="48" t="s">
        <v>289</v>
      </c>
      <c r="F282" s="48"/>
      <c r="G282" s="48" t="s">
        <v>239</v>
      </c>
      <c r="H282" s="47" t="s">
        <v>290</v>
      </c>
    </row>
    <row r="283" spans="1:8" ht="12.75">
      <c r="A283" s="47" t="s">
        <v>224</v>
      </c>
      <c r="B283" s="47" t="s">
        <v>291</v>
      </c>
      <c r="C283" s="48" t="s">
        <v>292</v>
      </c>
      <c r="D283" s="48" t="s">
        <v>293</v>
      </c>
      <c r="E283" s="48" t="s">
        <v>294</v>
      </c>
      <c r="F283" s="48" t="s">
        <v>52</v>
      </c>
      <c r="G283" s="48" t="s">
        <v>295</v>
      </c>
      <c r="H283" s="47" t="s">
        <v>296</v>
      </c>
    </row>
    <row r="284" spans="1:8" ht="12.75">
      <c r="A284" s="47">
        <v>67</v>
      </c>
      <c r="B284" s="47" t="s">
        <v>120</v>
      </c>
      <c r="C284" s="48" t="s">
        <v>220</v>
      </c>
      <c r="D284" s="48">
        <v>2</v>
      </c>
      <c r="E284" s="48" t="s">
        <v>297</v>
      </c>
      <c r="F284" s="48"/>
      <c r="G284" s="48" t="s">
        <v>239</v>
      </c>
      <c r="H284" s="47" t="s">
        <v>298</v>
      </c>
    </row>
    <row r="285" spans="1:8" ht="12.75">
      <c r="A285" s="47" t="s">
        <v>299</v>
      </c>
      <c r="B285" s="47" t="s">
        <v>300</v>
      </c>
      <c r="C285" s="48" t="s">
        <v>220</v>
      </c>
      <c r="D285" s="48">
        <v>5</v>
      </c>
      <c r="E285" s="48" t="s">
        <v>301</v>
      </c>
      <c r="F285" s="48" t="s">
        <v>48</v>
      </c>
      <c r="G285" s="48" t="s">
        <v>231</v>
      </c>
      <c r="H285" s="47" t="s">
        <v>302</v>
      </c>
    </row>
    <row r="286" spans="1:8" ht="12.75">
      <c r="A286" s="47" t="s">
        <v>224</v>
      </c>
      <c r="B286" s="47" t="s">
        <v>303</v>
      </c>
      <c r="C286" s="48" t="s">
        <v>292</v>
      </c>
      <c r="D286" s="48" t="s">
        <v>304</v>
      </c>
      <c r="E286" s="48" t="s">
        <v>305</v>
      </c>
      <c r="F286" s="48" t="s">
        <v>306</v>
      </c>
      <c r="G286" s="48" t="s">
        <v>307</v>
      </c>
      <c r="H286" s="47" t="s">
        <v>308</v>
      </c>
    </row>
    <row r="287" spans="1:8" ht="12.75">
      <c r="A287" s="47">
        <v>73</v>
      </c>
      <c r="B287" s="47" t="s">
        <v>142</v>
      </c>
      <c r="C287" s="48" t="s">
        <v>220</v>
      </c>
      <c r="D287" s="48">
        <v>1</v>
      </c>
      <c r="E287" s="48" t="s">
        <v>309</v>
      </c>
      <c r="F287" s="48"/>
      <c r="G287" s="48" t="s">
        <v>239</v>
      </c>
      <c r="H287" s="47" t="s">
        <v>315</v>
      </c>
    </row>
    <row r="288" spans="1:8" ht="12.75">
      <c r="A288" s="47">
        <v>68</v>
      </c>
      <c r="B288" s="47" t="s">
        <v>129</v>
      </c>
      <c r="C288" s="48" t="s">
        <v>220</v>
      </c>
      <c r="D288" s="48">
        <v>1</v>
      </c>
      <c r="E288" s="48" t="s">
        <v>316</v>
      </c>
      <c r="F288" s="48"/>
      <c r="G288" s="48" t="s">
        <v>239</v>
      </c>
      <c r="H288" s="47" t="s">
        <v>317</v>
      </c>
    </row>
    <row r="289" spans="1:8" ht="12.75">
      <c r="A289" s="47">
        <v>77</v>
      </c>
      <c r="B289" s="47" t="s">
        <v>318</v>
      </c>
      <c r="C289" s="48" t="s">
        <v>220</v>
      </c>
      <c r="D289" s="48">
        <v>4</v>
      </c>
      <c r="E289" s="48" t="s">
        <v>319</v>
      </c>
      <c r="F289" s="48"/>
      <c r="G289" s="48" t="s">
        <v>239</v>
      </c>
      <c r="H289" s="47" t="s">
        <v>320</v>
      </c>
    </row>
    <row r="290" spans="1:8" ht="12.75">
      <c r="A290" s="47">
        <v>76</v>
      </c>
      <c r="B290" s="47" t="s">
        <v>321</v>
      </c>
      <c r="C290" s="48" t="s">
        <v>322</v>
      </c>
      <c r="D290" s="48" t="s">
        <v>323</v>
      </c>
      <c r="E290" s="49" t="s">
        <v>324</v>
      </c>
      <c r="F290" s="48"/>
      <c r="G290" s="48" t="s">
        <v>274</v>
      </c>
      <c r="H290" s="47" t="s">
        <v>325</v>
      </c>
    </row>
    <row r="291" spans="1:8" ht="12.75">
      <c r="A291" s="47">
        <v>78</v>
      </c>
      <c r="B291" s="47" t="s">
        <v>149</v>
      </c>
      <c r="C291" s="48" t="s">
        <v>220</v>
      </c>
      <c r="D291" s="48">
        <v>1</v>
      </c>
      <c r="E291" s="48" t="s">
        <v>326</v>
      </c>
      <c r="F291" s="48"/>
      <c r="G291" s="48" t="s">
        <v>274</v>
      </c>
      <c r="H291" s="47" t="s">
        <v>327</v>
      </c>
    </row>
    <row r="292" spans="1:8" ht="12.75">
      <c r="A292" s="47" t="s">
        <v>328</v>
      </c>
      <c r="B292" s="47" t="s">
        <v>329</v>
      </c>
      <c r="C292" s="48" t="s">
        <v>220</v>
      </c>
      <c r="D292" s="48" t="s">
        <v>330</v>
      </c>
      <c r="E292" s="48" t="s">
        <v>331</v>
      </c>
      <c r="F292" s="48"/>
      <c r="G292" s="48" t="s">
        <v>239</v>
      </c>
      <c r="H292" s="47" t="s">
        <v>332</v>
      </c>
    </row>
    <row r="293" spans="1:8" ht="12.75">
      <c r="A293" s="47">
        <v>56</v>
      </c>
      <c r="B293" s="47" t="s">
        <v>95</v>
      </c>
      <c r="C293" s="48" t="s">
        <v>220</v>
      </c>
      <c r="D293" s="48">
        <v>2</v>
      </c>
      <c r="E293" s="50" t="s">
        <v>333</v>
      </c>
      <c r="F293" s="48"/>
      <c r="G293" s="48" t="s">
        <v>334</v>
      </c>
      <c r="H293" s="47" t="s">
        <v>335</v>
      </c>
    </row>
    <row r="294" spans="1:8" ht="12.75">
      <c r="A294" s="47" t="s">
        <v>328</v>
      </c>
      <c r="B294" s="47" t="s">
        <v>336</v>
      </c>
      <c r="C294" s="48" t="s">
        <v>322</v>
      </c>
      <c r="D294" s="48" t="s">
        <v>337</v>
      </c>
      <c r="E294" s="48" t="s">
        <v>338</v>
      </c>
      <c r="F294" s="48" t="s">
        <v>156</v>
      </c>
      <c r="G294" s="48" t="s">
        <v>339</v>
      </c>
      <c r="H294" s="47" t="s">
        <v>340</v>
      </c>
    </row>
    <row r="295" spans="1:8" ht="12.75">
      <c r="A295" s="47">
        <v>79</v>
      </c>
      <c r="B295" s="47" t="s">
        <v>151</v>
      </c>
      <c r="C295" s="48" t="s">
        <v>220</v>
      </c>
      <c r="D295" s="48">
        <v>5</v>
      </c>
      <c r="E295" s="48" t="s">
        <v>338</v>
      </c>
      <c r="F295" s="48" t="s">
        <v>48</v>
      </c>
      <c r="G295" s="48" t="s">
        <v>295</v>
      </c>
      <c r="H295" s="47" t="s">
        <v>341</v>
      </c>
    </row>
    <row r="296" spans="1:8" ht="12.75">
      <c r="A296" s="47" t="s">
        <v>299</v>
      </c>
      <c r="B296" s="47" t="s">
        <v>342</v>
      </c>
      <c r="C296" s="48" t="s">
        <v>220</v>
      </c>
      <c r="D296" s="48" t="s">
        <v>343</v>
      </c>
      <c r="E296" s="48" t="s">
        <v>344</v>
      </c>
      <c r="F296" s="48"/>
      <c r="G296" s="48" t="s">
        <v>248</v>
      </c>
      <c r="H296" s="47" t="s">
        <v>345</v>
      </c>
    </row>
    <row r="297" spans="1:8" ht="12.75">
      <c r="A297" s="47" t="s">
        <v>328</v>
      </c>
      <c r="B297" s="47" t="s">
        <v>346</v>
      </c>
      <c r="C297" s="48" t="s">
        <v>220</v>
      </c>
      <c r="D297" s="48">
        <v>15</v>
      </c>
      <c r="E297" s="48" t="s">
        <v>347</v>
      </c>
      <c r="F297" s="48"/>
      <c r="G297" s="48" t="s">
        <v>239</v>
      </c>
      <c r="H297" s="47" t="s">
        <v>348</v>
      </c>
    </row>
    <row r="298" spans="1:8" ht="12.75">
      <c r="A298" s="47">
        <v>70</v>
      </c>
      <c r="B298" s="47" t="s">
        <v>133</v>
      </c>
      <c r="C298" s="48" t="s">
        <v>220</v>
      </c>
      <c r="D298" s="48" t="s">
        <v>349</v>
      </c>
      <c r="E298" s="48" t="s">
        <v>347</v>
      </c>
      <c r="F298" s="48"/>
      <c r="G298" s="48" t="s">
        <v>239</v>
      </c>
      <c r="H298" s="47" t="s">
        <v>350</v>
      </c>
    </row>
    <row r="299" spans="1:8" ht="12.75">
      <c r="A299" s="47">
        <v>61</v>
      </c>
      <c r="B299" s="47" t="s">
        <v>100</v>
      </c>
      <c r="C299" s="48" t="s">
        <v>220</v>
      </c>
      <c r="D299" s="48">
        <v>1</v>
      </c>
      <c r="E299" s="48" t="s">
        <v>351</v>
      </c>
      <c r="F299" s="48"/>
      <c r="G299" s="48" t="s">
        <v>239</v>
      </c>
      <c r="H299" s="47" t="s">
        <v>352</v>
      </c>
    </row>
    <row r="300" spans="1:8" ht="12.75">
      <c r="A300" s="47" t="s">
        <v>353</v>
      </c>
      <c r="B300" s="47" t="s">
        <v>354</v>
      </c>
      <c r="C300" s="48" t="s">
        <v>322</v>
      </c>
      <c r="D300" s="48">
        <v>6</v>
      </c>
      <c r="E300" s="48" t="s">
        <v>355</v>
      </c>
      <c r="F300" s="48" t="s">
        <v>156</v>
      </c>
      <c r="G300" s="48" t="s">
        <v>227</v>
      </c>
      <c r="H300" s="47" t="s">
        <v>356</v>
      </c>
    </row>
    <row r="301" spans="1:8" ht="12.75">
      <c r="A301" s="47">
        <v>56</v>
      </c>
      <c r="B301" s="47" t="s">
        <v>357</v>
      </c>
      <c r="C301" s="48" t="s">
        <v>220</v>
      </c>
      <c r="D301" s="48" t="s">
        <v>343</v>
      </c>
      <c r="E301" s="48" t="s">
        <v>358</v>
      </c>
      <c r="F301" s="48" t="s">
        <v>48</v>
      </c>
      <c r="G301" s="48" t="s">
        <v>239</v>
      </c>
      <c r="H301" s="47" t="s">
        <v>359</v>
      </c>
    </row>
    <row r="302" spans="1:8" ht="12.75">
      <c r="A302" s="47" t="s">
        <v>224</v>
      </c>
      <c r="B302" s="47" t="s">
        <v>360</v>
      </c>
      <c r="C302" s="48" t="s">
        <v>220</v>
      </c>
      <c r="D302" s="48" t="s">
        <v>361</v>
      </c>
      <c r="E302" s="48" t="s">
        <v>362</v>
      </c>
      <c r="F302" s="48"/>
      <c r="G302" s="48" t="s">
        <v>239</v>
      </c>
      <c r="H302" s="47" t="s">
        <v>363</v>
      </c>
    </row>
    <row r="303" spans="1:8" ht="12.75">
      <c r="A303" s="47" t="s">
        <v>353</v>
      </c>
      <c r="B303" s="47" t="s">
        <v>364</v>
      </c>
      <c r="C303" s="48" t="s">
        <v>322</v>
      </c>
      <c r="D303" s="48" t="s">
        <v>365</v>
      </c>
      <c r="E303" s="48" t="s">
        <v>366</v>
      </c>
      <c r="F303" s="48"/>
      <c r="G303" s="48" t="s">
        <v>239</v>
      </c>
      <c r="H303" s="47" t="s">
        <v>367</v>
      </c>
    </row>
    <row r="304" spans="1:8" ht="12.75">
      <c r="A304" s="47">
        <v>71</v>
      </c>
      <c r="B304" s="47" t="s">
        <v>368</v>
      </c>
      <c r="C304" s="48" t="s">
        <v>220</v>
      </c>
      <c r="D304" s="48">
        <v>2</v>
      </c>
      <c r="E304" s="48" t="s">
        <v>366</v>
      </c>
      <c r="F304" s="48"/>
      <c r="G304" s="48" t="s">
        <v>239</v>
      </c>
      <c r="H304" s="47" t="s">
        <v>369</v>
      </c>
    </row>
    <row r="305" spans="1:8" ht="12.75">
      <c r="A305" s="47" t="s">
        <v>370</v>
      </c>
      <c r="B305" s="47" t="s">
        <v>371</v>
      </c>
      <c r="C305" s="48" t="s">
        <v>220</v>
      </c>
      <c r="D305" s="48">
        <v>9</v>
      </c>
      <c r="E305" s="48" t="s">
        <v>372</v>
      </c>
      <c r="F305" s="48" t="s">
        <v>48</v>
      </c>
      <c r="G305" s="48" t="s">
        <v>222</v>
      </c>
      <c r="H305" s="47" t="s">
        <v>373</v>
      </c>
    </row>
    <row r="306" spans="1:8" ht="12.75">
      <c r="A306" s="47">
        <v>76</v>
      </c>
      <c r="B306" s="47" t="s">
        <v>374</v>
      </c>
      <c r="C306" s="48" t="s">
        <v>220</v>
      </c>
      <c r="D306" s="48">
        <v>1</v>
      </c>
      <c r="E306" s="48" t="s">
        <v>372</v>
      </c>
      <c r="F306" s="48" t="s">
        <v>48</v>
      </c>
      <c r="G306" s="48" t="s">
        <v>227</v>
      </c>
      <c r="H306" s="47" t="s">
        <v>375</v>
      </c>
    </row>
    <row r="307" spans="1:8" ht="12.75">
      <c r="A307" s="47" t="s">
        <v>276</v>
      </c>
      <c r="B307" s="47" t="s">
        <v>376</v>
      </c>
      <c r="C307" s="48" t="s">
        <v>220</v>
      </c>
      <c r="D307" s="48" t="s">
        <v>377</v>
      </c>
      <c r="E307" s="48" t="s">
        <v>378</v>
      </c>
      <c r="F307" s="48" t="s">
        <v>48</v>
      </c>
      <c r="G307" s="48" t="s">
        <v>248</v>
      </c>
      <c r="H307" s="47" t="s">
        <v>379</v>
      </c>
    </row>
    <row r="308" spans="1:8" ht="12.75">
      <c r="A308" s="47" t="s">
        <v>286</v>
      </c>
      <c r="B308" s="47" t="s">
        <v>380</v>
      </c>
      <c r="C308" s="48" t="s">
        <v>322</v>
      </c>
      <c r="D308" s="48" t="s">
        <v>349</v>
      </c>
      <c r="E308" s="49" t="s">
        <v>381</v>
      </c>
      <c r="F308" s="48"/>
      <c r="G308" s="48" t="s">
        <v>239</v>
      </c>
      <c r="H308" s="47" t="s">
        <v>382</v>
      </c>
    </row>
    <row r="309" spans="1:8" ht="12.75">
      <c r="A309" s="47" t="s">
        <v>370</v>
      </c>
      <c r="B309" s="47" t="s">
        <v>383</v>
      </c>
      <c r="C309" s="48" t="s">
        <v>220</v>
      </c>
      <c r="D309" s="48" t="s">
        <v>384</v>
      </c>
      <c r="E309" s="48" t="s">
        <v>385</v>
      </c>
      <c r="F309" s="48" t="s">
        <v>48</v>
      </c>
      <c r="G309" s="48" t="s">
        <v>227</v>
      </c>
      <c r="H309" s="47" t="s">
        <v>386</v>
      </c>
    </row>
    <row r="310" spans="1:8" ht="12.75">
      <c r="A310" s="47">
        <v>66</v>
      </c>
      <c r="B310" s="47" t="s">
        <v>114</v>
      </c>
      <c r="C310" s="48" t="s">
        <v>220</v>
      </c>
      <c r="D310" s="48" t="s">
        <v>387</v>
      </c>
      <c r="E310" s="48" t="s">
        <v>388</v>
      </c>
      <c r="F310" s="48" t="s">
        <v>48</v>
      </c>
      <c r="G310" s="48" t="s">
        <v>227</v>
      </c>
      <c r="H310" s="47" t="s">
        <v>389</v>
      </c>
    </row>
    <row r="311" spans="1:8" ht="12.75">
      <c r="A311" s="47">
        <v>75</v>
      </c>
      <c r="B311" s="47" t="s">
        <v>390</v>
      </c>
      <c r="C311" s="48" t="s">
        <v>220</v>
      </c>
      <c r="D311" s="48" t="s">
        <v>391</v>
      </c>
      <c r="E311" s="48" t="s">
        <v>392</v>
      </c>
      <c r="F311" s="48" t="s">
        <v>48</v>
      </c>
      <c r="G311" s="48" t="s">
        <v>393</v>
      </c>
      <c r="H311" s="47" t="s">
        <v>394</v>
      </c>
    </row>
    <row r="312" spans="1:8" ht="12.75">
      <c r="A312" s="47">
        <v>78</v>
      </c>
      <c r="B312" s="47" t="s">
        <v>150</v>
      </c>
      <c r="C312" s="48" t="s">
        <v>220</v>
      </c>
      <c r="D312" s="48" t="s">
        <v>387</v>
      </c>
      <c r="E312" s="48" t="s">
        <v>395</v>
      </c>
      <c r="F312" s="48"/>
      <c r="G312" s="48" t="s">
        <v>239</v>
      </c>
      <c r="H312" s="47" t="s">
        <v>396</v>
      </c>
    </row>
    <row r="313" spans="1:8" ht="12.75">
      <c r="A313" s="45"/>
      <c r="B313" s="45"/>
      <c r="C313" s="46"/>
      <c r="D313" s="46"/>
      <c r="E313" s="46" t="s">
        <v>397</v>
      </c>
      <c r="F313" s="46"/>
      <c r="G313" s="46"/>
      <c r="H313" s="45"/>
    </row>
    <row r="314" spans="1:8" ht="12.75">
      <c r="A314" s="46" t="s">
        <v>198</v>
      </c>
      <c r="B314" s="46" t="s">
        <v>199</v>
      </c>
      <c r="C314" s="46" t="s">
        <v>216</v>
      </c>
      <c r="D314" s="46" t="s">
        <v>80</v>
      </c>
      <c r="E314" s="46" t="s">
        <v>82</v>
      </c>
      <c r="F314" s="46" t="s">
        <v>217</v>
      </c>
      <c r="G314" s="46" t="s">
        <v>218</v>
      </c>
      <c r="H314" s="46" t="s">
        <v>200</v>
      </c>
    </row>
    <row r="315" spans="1:8" ht="12.75">
      <c r="A315" s="47">
        <v>59</v>
      </c>
      <c r="B315" s="47" t="s">
        <v>96</v>
      </c>
      <c r="C315" s="48" t="s">
        <v>220</v>
      </c>
      <c r="D315" s="48">
        <v>5</v>
      </c>
      <c r="E315" s="48" t="s">
        <v>398</v>
      </c>
      <c r="F315" s="48" t="s">
        <v>48</v>
      </c>
      <c r="G315" s="48" t="s">
        <v>256</v>
      </c>
      <c r="H315" s="47" t="s">
        <v>399</v>
      </c>
    </row>
    <row r="316" spans="1:8" ht="12.75">
      <c r="A316" s="47" t="s">
        <v>283</v>
      </c>
      <c r="B316" s="47" t="s">
        <v>400</v>
      </c>
      <c r="C316" s="48" t="s">
        <v>220</v>
      </c>
      <c r="D316" s="48">
        <v>15</v>
      </c>
      <c r="E316" s="48" t="s">
        <v>398</v>
      </c>
      <c r="F316" s="48" t="s">
        <v>48</v>
      </c>
      <c r="G316" s="48" t="s">
        <v>295</v>
      </c>
      <c r="H316" s="47" t="s">
        <v>401</v>
      </c>
    </row>
    <row r="317" spans="1:8" ht="12.75">
      <c r="A317" s="47" t="s">
        <v>299</v>
      </c>
      <c r="B317" s="47" t="s">
        <v>402</v>
      </c>
      <c r="C317" s="48" t="s">
        <v>220</v>
      </c>
      <c r="D317" s="48">
        <v>8</v>
      </c>
      <c r="E317" s="48" t="s">
        <v>403</v>
      </c>
      <c r="F317" s="48" t="s">
        <v>48</v>
      </c>
      <c r="G317" s="48" t="s">
        <v>274</v>
      </c>
      <c r="H317" s="47" t="s">
        <v>404</v>
      </c>
    </row>
    <row r="318" spans="1:8" ht="12.75">
      <c r="A318" s="47">
        <v>73</v>
      </c>
      <c r="B318" s="47" t="s">
        <v>141</v>
      </c>
      <c r="C318" s="48" t="s">
        <v>220</v>
      </c>
      <c r="D318" s="48" t="s">
        <v>405</v>
      </c>
      <c r="E318" s="48" t="s">
        <v>406</v>
      </c>
      <c r="F318" s="48" t="s">
        <v>48</v>
      </c>
      <c r="G318" s="48" t="s">
        <v>295</v>
      </c>
      <c r="H318" s="47" t="s">
        <v>407</v>
      </c>
    </row>
    <row r="319" spans="1:8" ht="12.75">
      <c r="A319" s="47">
        <v>67</v>
      </c>
      <c r="B319" s="47" t="s">
        <v>121</v>
      </c>
      <c r="C319" s="48" t="s">
        <v>220</v>
      </c>
      <c r="D319" s="48" t="s">
        <v>408</v>
      </c>
      <c r="E319" s="48" t="s">
        <v>409</v>
      </c>
      <c r="F319" s="48"/>
      <c r="G319" s="48" t="s">
        <v>239</v>
      </c>
      <c r="H319" s="47" t="s">
        <v>410</v>
      </c>
    </row>
    <row r="320" spans="1:8" ht="12.75">
      <c r="A320" s="47" t="s">
        <v>271</v>
      </c>
      <c r="B320" s="47" t="s">
        <v>411</v>
      </c>
      <c r="C320" s="48" t="s">
        <v>220</v>
      </c>
      <c r="D320" s="48">
        <v>7</v>
      </c>
      <c r="E320" s="48" t="s">
        <v>412</v>
      </c>
      <c r="F320" s="48"/>
      <c r="G320" s="48" t="s">
        <v>239</v>
      </c>
      <c r="H320" s="47" t="s">
        <v>413</v>
      </c>
    </row>
    <row r="321" spans="1:8" ht="12.75">
      <c r="A321" s="47">
        <v>74</v>
      </c>
      <c r="B321" s="47" t="s">
        <v>414</v>
      </c>
      <c r="C321" s="48" t="s">
        <v>220</v>
      </c>
      <c r="D321" s="48" t="s">
        <v>415</v>
      </c>
      <c r="E321" s="48" t="s">
        <v>416</v>
      </c>
      <c r="F321" s="48" t="s">
        <v>48</v>
      </c>
      <c r="G321" s="48" t="s">
        <v>222</v>
      </c>
      <c r="H321" s="47" t="s">
        <v>417</v>
      </c>
    </row>
    <row r="322" spans="1:8" ht="12.75">
      <c r="A322" s="47" t="s">
        <v>271</v>
      </c>
      <c r="B322" s="47" t="s">
        <v>418</v>
      </c>
      <c r="C322" s="48" t="s">
        <v>220</v>
      </c>
      <c r="D322" s="48">
        <v>5</v>
      </c>
      <c r="E322" s="48" t="s">
        <v>416</v>
      </c>
      <c r="F322" s="48"/>
      <c r="G322" s="48" t="s">
        <v>239</v>
      </c>
      <c r="H322" s="47" t="s">
        <v>419</v>
      </c>
    </row>
    <row r="323" spans="1:8" ht="12.75">
      <c r="A323" s="47">
        <v>57</v>
      </c>
      <c r="B323" s="47" t="s">
        <v>420</v>
      </c>
      <c r="C323" s="48" t="s">
        <v>322</v>
      </c>
      <c r="D323" s="48" t="s">
        <v>304</v>
      </c>
      <c r="E323" s="48" t="s">
        <v>421</v>
      </c>
      <c r="F323" s="48"/>
      <c r="G323" s="48" t="s">
        <v>239</v>
      </c>
      <c r="H323" s="47" t="s">
        <v>422</v>
      </c>
    </row>
    <row r="324" spans="1:8" ht="12.75">
      <c r="A324" s="47" t="s">
        <v>328</v>
      </c>
      <c r="B324" s="47" t="s">
        <v>423</v>
      </c>
      <c r="C324" s="48" t="s">
        <v>322</v>
      </c>
      <c r="D324" s="51" t="s">
        <v>424</v>
      </c>
      <c r="E324" s="48" t="s">
        <v>421</v>
      </c>
      <c r="F324" s="48"/>
      <c r="G324" s="48" t="s">
        <v>239</v>
      </c>
      <c r="H324" s="47" t="s">
        <v>425</v>
      </c>
    </row>
    <row r="325" spans="1:8" ht="12.75">
      <c r="A325" s="47" t="s">
        <v>328</v>
      </c>
      <c r="B325" s="47" t="s">
        <v>426</v>
      </c>
      <c r="C325" s="48" t="s">
        <v>220</v>
      </c>
      <c r="D325" s="48">
        <v>5</v>
      </c>
      <c r="E325" s="48" t="s">
        <v>427</v>
      </c>
      <c r="F325" s="48" t="s">
        <v>48</v>
      </c>
      <c r="G325" s="48" t="s">
        <v>231</v>
      </c>
      <c r="H325" s="47" t="s">
        <v>428</v>
      </c>
    </row>
    <row r="326" spans="1:8" ht="12.75">
      <c r="A326" s="47">
        <v>72</v>
      </c>
      <c r="B326" s="47" t="s">
        <v>136</v>
      </c>
      <c r="C326" s="48" t="s">
        <v>220</v>
      </c>
      <c r="D326" s="48">
        <v>1</v>
      </c>
      <c r="E326" s="49" t="s">
        <v>429</v>
      </c>
      <c r="F326" s="48"/>
      <c r="G326" s="48" t="s">
        <v>239</v>
      </c>
      <c r="H326" s="47" t="s">
        <v>268</v>
      </c>
    </row>
    <row r="327" spans="1:8" ht="12.75">
      <c r="A327" s="47">
        <v>60</v>
      </c>
      <c r="B327" s="47" t="s">
        <v>430</v>
      </c>
      <c r="C327" s="48" t="s">
        <v>220</v>
      </c>
      <c r="D327" s="48" t="s">
        <v>431</v>
      </c>
      <c r="E327" s="48" t="s">
        <v>432</v>
      </c>
      <c r="F327" s="48" t="s">
        <v>48</v>
      </c>
      <c r="G327" s="48" t="s">
        <v>243</v>
      </c>
      <c r="H327" s="47" t="s">
        <v>433</v>
      </c>
    </row>
    <row r="328" spans="1:8" ht="12.75">
      <c r="A328" s="47" t="s">
        <v>370</v>
      </c>
      <c r="B328" s="47" t="s">
        <v>434</v>
      </c>
      <c r="C328" s="48" t="s">
        <v>220</v>
      </c>
      <c r="D328" s="48">
        <v>8</v>
      </c>
      <c r="E328" s="48" t="s">
        <v>432</v>
      </c>
      <c r="F328" s="48" t="s">
        <v>48</v>
      </c>
      <c r="G328" s="48" t="s">
        <v>222</v>
      </c>
      <c r="H328" s="47" t="s">
        <v>435</v>
      </c>
    </row>
    <row r="329" spans="1:8" ht="12.75">
      <c r="A329" s="47" t="s">
        <v>233</v>
      </c>
      <c r="B329" s="47" t="s">
        <v>436</v>
      </c>
      <c r="C329" s="48" t="s">
        <v>220</v>
      </c>
      <c r="D329" s="48" t="s">
        <v>437</v>
      </c>
      <c r="E329" s="48" t="s">
        <v>438</v>
      </c>
      <c r="F329" s="48"/>
      <c r="G329" s="48" t="s">
        <v>239</v>
      </c>
      <c r="H329" s="47" t="s">
        <v>439</v>
      </c>
    </row>
    <row r="330" spans="1:8" ht="12.75">
      <c r="A330" s="47">
        <v>68</v>
      </c>
      <c r="B330" s="47" t="s">
        <v>126</v>
      </c>
      <c r="C330" s="48" t="s">
        <v>220</v>
      </c>
      <c r="D330" s="48" t="s">
        <v>424</v>
      </c>
      <c r="E330" s="50" t="s">
        <v>440</v>
      </c>
      <c r="F330" s="48"/>
      <c r="G330" s="48" t="s">
        <v>441</v>
      </c>
      <c r="H330" s="47" t="s">
        <v>442</v>
      </c>
    </row>
    <row r="331" spans="1:8" ht="12.75">
      <c r="A331" s="47">
        <v>73</v>
      </c>
      <c r="B331" s="47" t="s">
        <v>137</v>
      </c>
      <c r="C331" s="48" t="s">
        <v>220</v>
      </c>
      <c r="D331" s="48">
        <v>4</v>
      </c>
      <c r="E331" s="48" t="s">
        <v>443</v>
      </c>
      <c r="F331" s="48" t="s">
        <v>48</v>
      </c>
      <c r="G331" s="48" t="s">
        <v>231</v>
      </c>
      <c r="H331" s="47" t="s">
        <v>444</v>
      </c>
    </row>
    <row r="332" spans="1:8" ht="12.75">
      <c r="A332" s="47">
        <v>77</v>
      </c>
      <c r="B332" s="47" t="s">
        <v>445</v>
      </c>
      <c r="C332" s="48" t="s">
        <v>220</v>
      </c>
      <c r="D332" s="48">
        <v>4</v>
      </c>
      <c r="E332" s="48" t="s">
        <v>443</v>
      </c>
      <c r="F332" s="48" t="s">
        <v>446</v>
      </c>
      <c r="G332" s="48" t="s">
        <v>231</v>
      </c>
      <c r="H332" s="47" t="s">
        <v>447</v>
      </c>
    </row>
    <row r="333" spans="1:8" ht="12.75">
      <c r="A333" s="47" t="s">
        <v>250</v>
      </c>
      <c r="B333" s="47" t="s">
        <v>448</v>
      </c>
      <c r="C333" s="48" t="s">
        <v>322</v>
      </c>
      <c r="D333" s="48">
        <v>4</v>
      </c>
      <c r="E333" s="48" t="s">
        <v>449</v>
      </c>
      <c r="F333" s="48" t="s">
        <v>156</v>
      </c>
      <c r="G333" s="48" t="s">
        <v>222</v>
      </c>
      <c r="H333" s="47" t="s">
        <v>450</v>
      </c>
    </row>
    <row r="334" spans="1:8" ht="12.75">
      <c r="A334" s="47">
        <v>80</v>
      </c>
      <c r="B334" s="47" t="s">
        <v>451</v>
      </c>
      <c r="C334" s="48" t="s">
        <v>220</v>
      </c>
      <c r="D334" s="48" t="s">
        <v>452</v>
      </c>
      <c r="E334" s="49" t="s">
        <v>449</v>
      </c>
      <c r="F334" s="48"/>
      <c r="G334" s="48" t="s">
        <v>239</v>
      </c>
      <c r="H334" s="47" t="s">
        <v>453</v>
      </c>
    </row>
    <row r="335" spans="1:8" ht="12.75">
      <c r="A335" s="47" t="s">
        <v>224</v>
      </c>
      <c r="B335" s="47" t="s">
        <v>454</v>
      </c>
      <c r="C335" s="48" t="s">
        <v>220</v>
      </c>
      <c r="D335" s="48">
        <v>4</v>
      </c>
      <c r="E335" s="48" t="s">
        <v>455</v>
      </c>
      <c r="F335" s="48"/>
      <c r="G335" s="48" t="s">
        <v>295</v>
      </c>
      <c r="H335" s="47" t="s">
        <v>456</v>
      </c>
    </row>
    <row r="336" spans="1:8" ht="12.75">
      <c r="A336" s="47">
        <v>66</v>
      </c>
      <c r="B336" s="47" t="s">
        <v>116</v>
      </c>
      <c r="C336" s="48" t="s">
        <v>220</v>
      </c>
      <c r="D336" s="48" t="s">
        <v>457</v>
      </c>
      <c r="E336" s="50" t="s">
        <v>455</v>
      </c>
      <c r="F336" s="48"/>
      <c r="G336" s="48" t="s">
        <v>441</v>
      </c>
      <c r="H336" s="47" t="s">
        <v>458</v>
      </c>
    </row>
    <row r="337" spans="1:8" ht="12.75">
      <c r="A337" s="47" t="s">
        <v>353</v>
      </c>
      <c r="B337" s="47" t="s">
        <v>459</v>
      </c>
      <c r="C337" s="48" t="s">
        <v>220</v>
      </c>
      <c r="D337" s="48">
        <v>10</v>
      </c>
      <c r="E337" s="48" t="s">
        <v>460</v>
      </c>
      <c r="F337" s="48" t="s">
        <v>48</v>
      </c>
      <c r="G337" s="48" t="s">
        <v>461</v>
      </c>
      <c r="H337" s="47" t="s">
        <v>462</v>
      </c>
    </row>
    <row r="338" spans="1:8" ht="12.75">
      <c r="A338" s="47">
        <v>78</v>
      </c>
      <c r="B338" s="47" t="s">
        <v>463</v>
      </c>
      <c r="C338" s="48" t="s">
        <v>220</v>
      </c>
      <c r="D338" s="48">
        <v>8</v>
      </c>
      <c r="E338" s="48" t="s">
        <v>460</v>
      </c>
      <c r="F338" s="48" t="s">
        <v>48</v>
      </c>
      <c r="G338" s="48" t="s">
        <v>222</v>
      </c>
      <c r="H338" s="47" t="s">
        <v>464</v>
      </c>
    </row>
    <row r="339" spans="1:8" ht="12.75">
      <c r="A339" s="47" t="s">
        <v>233</v>
      </c>
      <c r="B339" s="47" t="s">
        <v>465</v>
      </c>
      <c r="C339" s="48" t="s">
        <v>292</v>
      </c>
      <c r="D339" s="48" t="s">
        <v>466</v>
      </c>
      <c r="E339" s="48" t="s">
        <v>467</v>
      </c>
      <c r="F339" s="48"/>
      <c r="G339" s="48" t="s">
        <v>239</v>
      </c>
      <c r="H339" s="47" t="s">
        <v>468</v>
      </c>
    </row>
    <row r="340" spans="1:8" ht="12.75">
      <c r="A340" s="47">
        <v>78</v>
      </c>
      <c r="B340" s="47" t="s">
        <v>469</v>
      </c>
      <c r="C340" s="48" t="s">
        <v>220</v>
      </c>
      <c r="D340" s="48">
        <v>3</v>
      </c>
      <c r="E340" s="48" t="s">
        <v>467</v>
      </c>
      <c r="F340" s="48"/>
      <c r="G340" s="48" t="s">
        <v>470</v>
      </c>
      <c r="H340" s="47" t="s">
        <v>471</v>
      </c>
    </row>
    <row r="341" spans="1:8" ht="12.75">
      <c r="A341" s="47">
        <v>62</v>
      </c>
      <c r="B341" s="47" t="s">
        <v>102</v>
      </c>
      <c r="C341" s="48" t="s">
        <v>220</v>
      </c>
      <c r="D341" s="48" t="s">
        <v>472</v>
      </c>
      <c r="E341" s="49" t="s">
        <v>473</v>
      </c>
      <c r="F341" s="48"/>
      <c r="G341" s="48" t="s">
        <v>239</v>
      </c>
      <c r="H341" s="47" t="s">
        <v>474</v>
      </c>
    </row>
    <row r="342" spans="1:8" ht="12.75">
      <c r="A342" s="47">
        <v>67</v>
      </c>
      <c r="B342" s="47" t="s">
        <v>475</v>
      </c>
      <c r="C342" s="48" t="s">
        <v>292</v>
      </c>
      <c r="D342" s="48" t="s">
        <v>476</v>
      </c>
      <c r="E342" s="48" t="s">
        <v>477</v>
      </c>
      <c r="F342" s="48"/>
      <c r="G342" s="48" t="s">
        <v>239</v>
      </c>
      <c r="H342" s="47" t="s">
        <v>478</v>
      </c>
    </row>
    <row r="343" spans="1:8" ht="12.75">
      <c r="A343" s="47">
        <v>66</v>
      </c>
      <c r="B343" s="47" t="s">
        <v>117</v>
      </c>
      <c r="C343" s="48" t="s">
        <v>220</v>
      </c>
      <c r="D343" s="48" t="s">
        <v>479</v>
      </c>
      <c r="E343" s="48" t="s">
        <v>480</v>
      </c>
      <c r="F343" s="48" t="s">
        <v>48</v>
      </c>
      <c r="G343" s="48" t="s">
        <v>481</v>
      </c>
      <c r="H343" s="47" t="s">
        <v>482</v>
      </c>
    </row>
    <row r="344" spans="1:8" ht="12.75">
      <c r="A344" s="47" t="s">
        <v>353</v>
      </c>
      <c r="B344" s="47" t="s">
        <v>483</v>
      </c>
      <c r="C344" s="48" t="s">
        <v>220</v>
      </c>
      <c r="D344" s="48">
        <v>2</v>
      </c>
      <c r="E344" s="48" t="s">
        <v>484</v>
      </c>
      <c r="F344" s="48" t="s">
        <v>48</v>
      </c>
      <c r="G344" s="48" t="s">
        <v>222</v>
      </c>
      <c r="H344" s="47" t="s">
        <v>485</v>
      </c>
    </row>
    <row r="345" spans="1:8" ht="12.75">
      <c r="A345" s="47" t="s">
        <v>353</v>
      </c>
      <c r="B345" s="47" t="s">
        <v>486</v>
      </c>
      <c r="C345" s="48" t="s">
        <v>220</v>
      </c>
      <c r="D345" s="48" t="s">
        <v>487</v>
      </c>
      <c r="E345" s="50" t="s">
        <v>488</v>
      </c>
      <c r="F345" s="48"/>
      <c r="G345" s="48" t="s">
        <v>239</v>
      </c>
      <c r="H345" s="47" t="s">
        <v>489</v>
      </c>
    </row>
    <row r="346" spans="1:8" ht="12.75">
      <c r="A346" s="47">
        <v>76</v>
      </c>
      <c r="B346" s="47" t="s">
        <v>88</v>
      </c>
      <c r="C346" s="48" t="s">
        <v>220</v>
      </c>
      <c r="D346" s="48">
        <v>6</v>
      </c>
      <c r="E346" s="48" t="s">
        <v>488</v>
      </c>
      <c r="F346" s="48" t="s">
        <v>48</v>
      </c>
      <c r="G346" s="48" t="s">
        <v>227</v>
      </c>
      <c r="H346" s="47" t="s">
        <v>490</v>
      </c>
    </row>
    <row r="347" spans="1:8" ht="12.75">
      <c r="A347" s="47">
        <v>64</v>
      </c>
      <c r="B347" s="47" t="s">
        <v>491</v>
      </c>
      <c r="C347" s="48" t="s">
        <v>220</v>
      </c>
      <c r="D347" s="48">
        <v>4</v>
      </c>
      <c r="E347" s="48" t="s">
        <v>492</v>
      </c>
      <c r="F347" s="48" t="s">
        <v>48</v>
      </c>
      <c r="G347" s="48" t="s">
        <v>243</v>
      </c>
      <c r="H347" s="47" t="s">
        <v>493</v>
      </c>
    </row>
    <row r="348" spans="1:8" ht="12.75">
      <c r="A348" s="47" t="s">
        <v>283</v>
      </c>
      <c r="B348" s="47" t="s">
        <v>494</v>
      </c>
      <c r="C348" s="48" t="s">
        <v>220</v>
      </c>
      <c r="D348" s="48" t="s">
        <v>495</v>
      </c>
      <c r="E348" s="48" t="s">
        <v>492</v>
      </c>
      <c r="F348" s="48" t="s">
        <v>48</v>
      </c>
      <c r="G348" s="48" t="s">
        <v>393</v>
      </c>
      <c r="H348" s="47" t="s">
        <v>496</v>
      </c>
    </row>
    <row r="349" spans="1:8" ht="12.75">
      <c r="A349" s="47" t="s">
        <v>233</v>
      </c>
      <c r="B349" s="47" t="s">
        <v>497</v>
      </c>
      <c r="C349" s="48" t="s">
        <v>220</v>
      </c>
      <c r="D349" s="48">
        <v>8</v>
      </c>
      <c r="E349" s="48" t="s">
        <v>498</v>
      </c>
      <c r="F349" s="48" t="s">
        <v>48</v>
      </c>
      <c r="G349" s="48" t="s">
        <v>231</v>
      </c>
      <c r="H349" s="47" t="s">
        <v>499</v>
      </c>
    </row>
    <row r="350" spans="1:8" ht="12.75">
      <c r="A350" s="47">
        <v>68</v>
      </c>
      <c r="B350" s="47" t="s">
        <v>127</v>
      </c>
      <c r="C350" s="48" t="s">
        <v>220</v>
      </c>
      <c r="D350" s="48" t="s">
        <v>500</v>
      </c>
      <c r="E350" s="48" t="s">
        <v>498</v>
      </c>
      <c r="F350" s="48" t="s">
        <v>306</v>
      </c>
      <c r="G350" s="48" t="s">
        <v>222</v>
      </c>
      <c r="H350" s="47" t="s">
        <v>501</v>
      </c>
    </row>
    <row r="351" spans="1:8" ht="12.75">
      <c r="A351" s="47" t="s">
        <v>224</v>
      </c>
      <c r="B351" s="47" t="s">
        <v>502</v>
      </c>
      <c r="C351" s="48" t="s">
        <v>220</v>
      </c>
      <c r="D351" s="48">
        <v>3</v>
      </c>
      <c r="E351" s="48" t="s">
        <v>503</v>
      </c>
      <c r="F351" s="48" t="s">
        <v>48</v>
      </c>
      <c r="G351" s="48" t="s">
        <v>222</v>
      </c>
      <c r="H351" s="47" t="s">
        <v>504</v>
      </c>
    </row>
    <row r="352" spans="1:8" ht="12.75">
      <c r="A352" s="47">
        <v>62</v>
      </c>
      <c r="B352" s="47" t="s">
        <v>505</v>
      </c>
      <c r="C352" s="48" t="s">
        <v>220</v>
      </c>
      <c r="D352" s="48">
        <v>1</v>
      </c>
      <c r="E352" s="48" t="s">
        <v>506</v>
      </c>
      <c r="F352" s="48" t="s">
        <v>48</v>
      </c>
      <c r="G352" s="48" t="s">
        <v>256</v>
      </c>
      <c r="H352" s="47" t="s">
        <v>507</v>
      </c>
    </row>
    <row r="353" spans="1:8" ht="12.75">
      <c r="A353" s="47">
        <v>73</v>
      </c>
      <c r="B353" s="47" t="s">
        <v>139</v>
      </c>
      <c r="C353" s="48" t="s">
        <v>220</v>
      </c>
      <c r="D353" s="48" t="s">
        <v>472</v>
      </c>
      <c r="E353" s="49" t="s">
        <v>508</v>
      </c>
      <c r="F353" s="48"/>
      <c r="G353" s="48" t="s">
        <v>239</v>
      </c>
      <c r="H353" s="47" t="s">
        <v>509</v>
      </c>
    </row>
    <row r="354" spans="1:8" ht="12.75">
      <c r="A354" s="47" t="s">
        <v>271</v>
      </c>
      <c r="B354" s="47" t="s">
        <v>510</v>
      </c>
      <c r="C354" s="48" t="s">
        <v>220</v>
      </c>
      <c r="D354" s="48" t="s">
        <v>511</v>
      </c>
      <c r="E354" s="48" t="s">
        <v>512</v>
      </c>
      <c r="F354" s="48"/>
      <c r="G354" s="48" t="s">
        <v>239</v>
      </c>
      <c r="H354" s="47" t="s">
        <v>513</v>
      </c>
    </row>
    <row r="355" spans="1:8" ht="12.75">
      <c r="A355" s="47">
        <v>55</v>
      </c>
      <c r="B355" s="47" t="s">
        <v>90</v>
      </c>
      <c r="C355" s="48" t="s">
        <v>220</v>
      </c>
      <c r="D355" s="48">
        <v>5</v>
      </c>
      <c r="E355" s="48" t="s">
        <v>514</v>
      </c>
      <c r="F355" s="48" t="s">
        <v>48</v>
      </c>
      <c r="G355" s="48" t="s">
        <v>256</v>
      </c>
      <c r="H355" s="47" t="s">
        <v>515</v>
      </c>
    </row>
    <row r="356" spans="1:8" ht="12.75">
      <c r="A356" s="47" t="s">
        <v>271</v>
      </c>
      <c r="B356" s="47" t="s">
        <v>516</v>
      </c>
      <c r="C356" s="48" t="s">
        <v>292</v>
      </c>
      <c r="D356" s="48">
        <v>4</v>
      </c>
      <c r="E356" s="48" t="s">
        <v>514</v>
      </c>
      <c r="F356" s="48" t="s">
        <v>48</v>
      </c>
      <c r="G356" s="48" t="s">
        <v>517</v>
      </c>
      <c r="H356" s="47" t="s">
        <v>518</v>
      </c>
    </row>
    <row r="357" spans="1:8" ht="12.75">
      <c r="A357" s="47">
        <v>66</v>
      </c>
      <c r="B357" s="47" t="s">
        <v>118</v>
      </c>
      <c r="C357" s="48" t="s">
        <v>220</v>
      </c>
      <c r="D357" s="48">
        <v>5</v>
      </c>
      <c r="E357" s="48" t="s">
        <v>519</v>
      </c>
      <c r="F357" s="48" t="s">
        <v>48</v>
      </c>
      <c r="G357" s="48" t="s">
        <v>520</v>
      </c>
      <c r="H357" s="47" t="s">
        <v>521</v>
      </c>
    </row>
    <row r="358" spans="1:8" ht="12.75">
      <c r="A358" s="47" t="s">
        <v>353</v>
      </c>
      <c r="B358" s="47" t="s">
        <v>522</v>
      </c>
      <c r="C358" s="48" t="s">
        <v>220</v>
      </c>
      <c r="D358" s="48">
        <v>3</v>
      </c>
      <c r="E358" s="48" t="s">
        <v>523</v>
      </c>
      <c r="F358" s="48" t="s">
        <v>48</v>
      </c>
      <c r="G358" s="48" t="s">
        <v>227</v>
      </c>
      <c r="H358" s="47" t="s">
        <v>524</v>
      </c>
    </row>
    <row r="359" spans="1:8" ht="12.75">
      <c r="A359" s="47">
        <v>72</v>
      </c>
      <c r="B359" s="47" t="s">
        <v>525</v>
      </c>
      <c r="C359" s="48" t="s">
        <v>220</v>
      </c>
      <c r="D359" s="48" t="s">
        <v>472</v>
      </c>
      <c r="E359" s="49" t="s">
        <v>526</v>
      </c>
      <c r="F359" s="48"/>
      <c r="G359" s="48" t="s">
        <v>239</v>
      </c>
      <c r="H359" s="47" t="s">
        <v>527</v>
      </c>
    </row>
    <row r="360" spans="1:8" ht="12.75">
      <c r="A360" s="47">
        <v>58</v>
      </c>
      <c r="B360" s="47" t="s">
        <v>528</v>
      </c>
      <c r="C360" s="48" t="s">
        <v>220</v>
      </c>
      <c r="D360" s="48" t="s">
        <v>529</v>
      </c>
      <c r="E360" s="48" t="s">
        <v>530</v>
      </c>
      <c r="F360" s="48" t="s">
        <v>48</v>
      </c>
      <c r="G360" s="48" t="s">
        <v>531</v>
      </c>
      <c r="H360" s="47" t="s">
        <v>532</v>
      </c>
    </row>
    <row r="361" spans="1:8" ht="12.75">
      <c r="A361" s="47" t="s">
        <v>250</v>
      </c>
      <c r="B361" s="47" t="s">
        <v>533</v>
      </c>
      <c r="C361" s="48" t="s">
        <v>220</v>
      </c>
      <c r="D361" s="48">
        <v>10</v>
      </c>
      <c r="E361" s="48" t="s">
        <v>534</v>
      </c>
      <c r="F361" s="48"/>
      <c r="G361" s="48" t="s">
        <v>239</v>
      </c>
      <c r="H361" s="47" t="s">
        <v>535</v>
      </c>
    </row>
    <row r="362" spans="1:8" ht="12.75">
      <c r="A362" s="47" t="s">
        <v>233</v>
      </c>
      <c r="B362" s="47" t="s">
        <v>536</v>
      </c>
      <c r="C362" s="48" t="s">
        <v>220</v>
      </c>
      <c r="D362" s="48">
        <v>20</v>
      </c>
      <c r="E362" s="49" t="s">
        <v>537</v>
      </c>
      <c r="F362" s="48"/>
      <c r="G362" s="48" t="s">
        <v>239</v>
      </c>
      <c r="H362" s="47" t="s">
        <v>538</v>
      </c>
    </row>
    <row r="363" spans="1:8" ht="12.75">
      <c r="A363" s="47">
        <v>76</v>
      </c>
      <c r="B363" s="47" t="s">
        <v>147</v>
      </c>
      <c r="C363" s="48" t="s">
        <v>220</v>
      </c>
      <c r="D363" s="48" t="s">
        <v>539</v>
      </c>
      <c r="E363" s="48" t="s">
        <v>540</v>
      </c>
      <c r="F363" s="48" t="s">
        <v>48</v>
      </c>
      <c r="G363" s="48" t="s">
        <v>227</v>
      </c>
      <c r="H363" s="47" t="s">
        <v>541</v>
      </c>
    </row>
    <row r="364" spans="1:8" ht="12.75">
      <c r="A364" s="47"/>
      <c r="B364" s="47"/>
      <c r="C364" s="48"/>
      <c r="D364" s="69" t="s">
        <v>542</v>
      </c>
      <c r="E364" s="69"/>
      <c r="F364" s="48"/>
      <c r="G364" s="48"/>
      <c r="H364" s="47"/>
    </row>
    <row r="365" spans="1:8" ht="12.75">
      <c r="A365" s="45"/>
      <c r="B365" s="45"/>
      <c r="C365" s="46"/>
      <c r="D365" s="46"/>
      <c r="E365" s="46" t="s">
        <v>543</v>
      </c>
      <c r="F365" s="46"/>
      <c r="G365" s="46"/>
      <c r="H365" s="45"/>
    </row>
    <row r="366" spans="1:8" ht="12.75">
      <c r="A366" s="46" t="s">
        <v>198</v>
      </c>
      <c r="B366" s="46" t="s">
        <v>199</v>
      </c>
      <c r="C366" s="46" t="s">
        <v>216</v>
      </c>
      <c r="D366" s="46" t="s">
        <v>80</v>
      </c>
      <c r="E366" s="46" t="s">
        <v>82</v>
      </c>
      <c r="F366" s="46" t="s">
        <v>217</v>
      </c>
      <c r="G366" s="46" t="s">
        <v>218</v>
      </c>
      <c r="H366" s="46" t="s">
        <v>200</v>
      </c>
    </row>
    <row r="367" spans="1:8" ht="12.75">
      <c r="A367" s="47">
        <v>63</v>
      </c>
      <c r="B367" s="47" t="s">
        <v>544</v>
      </c>
      <c r="C367" s="48" t="s">
        <v>220</v>
      </c>
      <c r="D367" s="48">
        <v>7</v>
      </c>
      <c r="E367" s="48" t="s">
        <v>545</v>
      </c>
      <c r="F367" s="48" t="s">
        <v>48</v>
      </c>
      <c r="G367" s="48" t="s">
        <v>256</v>
      </c>
      <c r="H367" s="47" t="s">
        <v>546</v>
      </c>
    </row>
    <row r="368" spans="1:8" ht="12.75">
      <c r="A368" s="47" t="s">
        <v>250</v>
      </c>
      <c r="B368" s="47" t="s">
        <v>547</v>
      </c>
      <c r="C368" s="48" t="s">
        <v>220</v>
      </c>
      <c r="D368" s="48" t="s">
        <v>548</v>
      </c>
      <c r="E368" s="48" t="s">
        <v>545</v>
      </c>
      <c r="F368" s="48" t="s">
        <v>48</v>
      </c>
      <c r="G368" s="48" t="s">
        <v>295</v>
      </c>
      <c r="H368" s="47" t="s">
        <v>549</v>
      </c>
    </row>
    <row r="369" spans="1:8" ht="12.75">
      <c r="A369" s="47" t="s">
        <v>328</v>
      </c>
      <c r="B369" s="47" t="s">
        <v>550</v>
      </c>
      <c r="C369" s="48" t="s">
        <v>220</v>
      </c>
      <c r="D369" s="48">
        <v>5</v>
      </c>
      <c r="E369" s="48" t="s">
        <v>551</v>
      </c>
      <c r="F369" s="48" t="s">
        <v>48</v>
      </c>
      <c r="G369" s="48" t="s">
        <v>222</v>
      </c>
      <c r="H369" s="47" t="s">
        <v>552</v>
      </c>
    </row>
    <row r="370" spans="1:8" ht="12.75">
      <c r="A370" s="47">
        <v>80</v>
      </c>
      <c r="B370" s="47" t="s">
        <v>152</v>
      </c>
      <c r="C370" s="48" t="s">
        <v>292</v>
      </c>
      <c r="D370" s="48" t="s">
        <v>553</v>
      </c>
      <c r="E370" s="48" t="s">
        <v>551</v>
      </c>
      <c r="F370" s="48" t="s">
        <v>52</v>
      </c>
      <c r="G370" s="48" t="s">
        <v>227</v>
      </c>
      <c r="H370" s="47" t="s">
        <v>554</v>
      </c>
    </row>
    <row r="371" spans="1:8" ht="12.75">
      <c r="A371" s="47">
        <v>73</v>
      </c>
      <c r="B371" s="47" t="s">
        <v>142</v>
      </c>
      <c r="C371" s="48" t="s">
        <v>220</v>
      </c>
      <c r="D371" s="48">
        <v>1</v>
      </c>
      <c r="E371" s="48" t="s">
        <v>555</v>
      </c>
      <c r="F371" s="48"/>
      <c r="G371" s="48" t="s">
        <v>239</v>
      </c>
      <c r="H371" s="47" t="s">
        <v>315</v>
      </c>
    </row>
    <row r="372" spans="1:8" ht="12.75">
      <c r="A372" s="47" t="s">
        <v>224</v>
      </c>
      <c r="B372" s="47" t="s">
        <v>556</v>
      </c>
      <c r="C372" s="48" t="s">
        <v>220</v>
      </c>
      <c r="D372" s="48">
        <v>6</v>
      </c>
      <c r="E372" s="48" t="s">
        <v>557</v>
      </c>
      <c r="F372" s="48"/>
      <c r="G372" s="48" t="s">
        <v>227</v>
      </c>
      <c r="H372" s="47" t="s">
        <v>558</v>
      </c>
    </row>
    <row r="373" spans="1:8" ht="12.75">
      <c r="A373" s="47">
        <v>68</v>
      </c>
      <c r="B373" s="47" t="s">
        <v>130</v>
      </c>
      <c r="C373" s="48" t="s">
        <v>220</v>
      </c>
      <c r="D373" s="48">
        <v>2</v>
      </c>
      <c r="E373" s="48" t="s">
        <v>559</v>
      </c>
      <c r="F373" s="48"/>
      <c r="G373" s="48" t="s">
        <v>239</v>
      </c>
      <c r="H373" s="47" t="s">
        <v>560</v>
      </c>
    </row>
    <row r="374" spans="1:8" ht="12.75">
      <c r="A374" s="47">
        <v>76</v>
      </c>
      <c r="B374" s="47" t="s">
        <v>145</v>
      </c>
      <c r="C374" s="48" t="s">
        <v>322</v>
      </c>
      <c r="D374" s="48">
        <v>2</v>
      </c>
      <c r="E374" s="48" t="s">
        <v>561</v>
      </c>
      <c r="F374" s="48"/>
      <c r="G374" s="48" t="s">
        <v>231</v>
      </c>
      <c r="H374" s="47" t="s">
        <v>562</v>
      </c>
    </row>
    <row r="375" spans="1:8" ht="12.75">
      <c r="A375" s="47" t="s">
        <v>353</v>
      </c>
      <c r="B375" s="47" t="s">
        <v>563</v>
      </c>
      <c r="C375" s="48" t="s">
        <v>220</v>
      </c>
      <c r="D375" s="48" t="s">
        <v>457</v>
      </c>
      <c r="E375" s="49" t="s">
        <v>564</v>
      </c>
      <c r="F375" s="48"/>
      <c r="G375" s="48" t="s">
        <v>339</v>
      </c>
      <c r="H375" s="47" t="s">
        <v>565</v>
      </c>
    </row>
    <row r="376" spans="1:8" ht="12.75">
      <c r="A376" s="47">
        <v>80</v>
      </c>
      <c r="B376" s="47" t="s">
        <v>153</v>
      </c>
      <c r="C376" s="48" t="s">
        <v>220</v>
      </c>
      <c r="D376" s="48">
        <v>3</v>
      </c>
      <c r="E376" s="48" t="s">
        <v>566</v>
      </c>
      <c r="F376" s="48" t="s">
        <v>48</v>
      </c>
      <c r="G376" s="48" t="s">
        <v>222</v>
      </c>
      <c r="H376" s="47" t="s">
        <v>567</v>
      </c>
    </row>
    <row r="377" spans="1:8" ht="12.75">
      <c r="A377" s="47" t="s">
        <v>299</v>
      </c>
      <c r="B377" s="47" t="s">
        <v>568</v>
      </c>
      <c r="C377" s="48" t="s">
        <v>220</v>
      </c>
      <c r="D377" s="48" t="s">
        <v>343</v>
      </c>
      <c r="E377" s="48" t="s">
        <v>569</v>
      </c>
      <c r="F377" s="48" t="s">
        <v>48</v>
      </c>
      <c r="G377" s="48" t="s">
        <v>239</v>
      </c>
      <c r="H377" s="47" t="s">
        <v>570</v>
      </c>
    </row>
    <row r="378" spans="1:8" ht="12.75">
      <c r="A378" s="47" t="s">
        <v>283</v>
      </c>
      <c r="B378" s="47" t="s">
        <v>571</v>
      </c>
      <c r="C378" s="48" t="s">
        <v>220</v>
      </c>
      <c r="D378" s="48" t="s">
        <v>349</v>
      </c>
      <c r="E378" s="48" t="s">
        <v>572</v>
      </c>
      <c r="F378" s="48" t="s">
        <v>48</v>
      </c>
      <c r="G378" s="48" t="s">
        <v>573</v>
      </c>
      <c r="H378" s="47" t="s">
        <v>574</v>
      </c>
    </row>
    <row r="379" spans="1:8" ht="12.75">
      <c r="A379" s="47">
        <v>64</v>
      </c>
      <c r="B379" s="47" t="s">
        <v>106</v>
      </c>
      <c r="C379" s="48" t="s">
        <v>220</v>
      </c>
      <c r="D379" s="48">
        <v>1</v>
      </c>
      <c r="E379" s="48" t="s">
        <v>575</v>
      </c>
      <c r="F379" s="48"/>
      <c r="G379" s="48" t="s">
        <v>239</v>
      </c>
      <c r="H379" s="47" t="s">
        <v>576</v>
      </c>
    </row>
    <row r="380" spans="1:8" ht="12.75">
      <c r="A380" s="47" t="s">
        <v>353</v>
      </c>
      <c r="B380" s="47" t="s">
        <v>577</v>
      </c>
      <c r="C380" s="48" t="s">
        <v>220</v>
      </c>
      <c r="D380" s="48">
        <v>8</v>
      </c>
      <c r="E380" s="48" t="s">
        <v>578</v>
      </c>
      <c r="F380" s="48" t="s">
        <v>48</v>
      </c>
      <c r="G380" s="48" t="s">
        <v>227</v>
      </c>
      <c r="H380" s="47" t="s">
        <v>579</v>
      </c>
    </row>
    <row r="381" spans="1:8" ht="12.75">
      <c r="A381" s="47"/>
      <c r="B381" s="47"/>
      <c r="C381" s="48"/>
      <c r="D381" s="48"/>
      <c r="E381" s="48" t="s">
        <v>580</v>
      </c>
      <c r="F381" s="48"/>
      <c r="G381" s="48"/>
      <c r="H381" s="47"/>
    </row>
    <row r="382" spans="1:8" ht="12.75">
      <c r="A382" s="47" t="s">
        <v>581</v>
      </c>
      <c r="B382" s="47" t="s">
        <v>582</v>
      </c>
      <c r="C382" s="48" t="s">
        <v>220</v>
      </c>
      <c r="D382" s="48">
        <v>5</v>
      </c>
      <c r="E382" s="48" t="s">
        <v>583</v>
      </c>
      <c r="F382" s="48" t="s">
        <v>48</v>
      </c>
      <c r="G382" s="48" t="s">
        <v>231</v>
      </c>
      <c r="H382" s="47" t="s">
        <v>584</v>
      </c>
    </row>
    <row r="383" spans="1:8" ht="12.75">
      <c r="A383" s="47" t="s">
        <v>581</v>
      </c>
      <c r="B383" s="47" t="s">
        <v>585</v>
      </c>
      <c r="C383" s="48" t="s">
        <v>220</v>
      </c>
      <c r="D383" s="48">
        <v>8</v>
      </c>
      <c r="E383" s="48" t="s">
        <v>586</v>
      </c>
      <c r="F383" s="48" t="s">
        <v>48</v>
      </c>
      <c r="G383" s="48" t="s">
        <v>274</v>
      </c>
      <c r="H383" s="47" t="s">
        <v>587</v>
      </c>
    </row>
    <row r="384" spans="1:8" ht="12.75">
      <c r="A384" s="47"/>
      <c r="B384" s="47"/>
      <c r="C384" s="48"/>
      <c r="D384" s="48"/>
      <c r="E384" s="48"/>
      <c r="F384" s="48"/>
      <c r="G384" s="48"/>
      <c r="H384" s="47"/>
    </row>
    <row r="385" spans="1:8" ht="12.75">
      <c r="A385" s="47"/>
      <c r="B385" s="47"/>
      <c r="C385" s="48"/>
      <c r="D385" s="48"/>
      <c r="E385" s="48"/>
      <c r="F385" s="48"/>
      <c r="G385" s="48"/>
      <c r="H385" s="47"/>
    </row>
    <row r="386" spans="1:8" ht="12.75">
      <c r="A386" s="47"/>
      <c r="B386" s="47"/>
      <c r="C386" s="48"/>
      <c r="D386" s="48"/>
      <c r="E386" s="48"/>
      <c r="F386" s="48"/>
      <c r="G386" s="48"/>
      <c r="H386" s="47"/>
    </row>
    <row r="387" spans="1:8" ht="12.75">
      <c r="A387" s="47"/>
      <c r="B387" s="47"/>
      <c r="C387" s="48"/>
      <c r="D387" s="48"/>
      <c r="E387" s="48"/>
      <c r="F387" s="48"/>
      <c r="G387" s="48"/>
      <c r="H387" s="47"/>
    </row>
    <row r="388" spans="1:8" ht="12.75">
      <c r="A388" s="47"/>
      <c r="B388" s="47"/>
      <c r="C388" s="48"/>
      <c r="D388" s="48"/>
      <c r="E388" s="48"/>
      <c r="F388" s="48"/>
      <c r="G388" s="48"/>
      <c r="H388" s="47"/>
    </row>
    <row r="389" spans="1:8" ht="12.75">
      <c r="A389" s="45"/>
      <c r="B389" s="45"/>
      <c r="C389" s="46"/>
      <c r="D389" s="46"/>
      <c r="E389" s="46" t="s">
        <v>12</v>
      </c>
      <c r="F389" s="46"/>
      <c r="G389" s="46"/>
      <c r="H389" s="45"/>
    </row>
    <row r="390" spans="1:8" ht="12.75">
      <c r="A390" s="46" t="s">
        <v>42</v>
      </c>
      <c r="B390" s="46" t="s">
        <v>13</v>
      </c>
      <c r="C390" s="54"/>
      <c r="D390" s="54"/>
      <c r="E390" s="55"/>
      <c r="F390" s="56"/>
      <c r="G390" s="46" t="s">
        <v>14</v>
      </c>
      <c r="H390" s="46" t="s">
        <v>15</v>
      </c>
    </row>
    <row r="391" spans="1:8" ht="12.75">
      <c r="A391" s="48">
        <v>0</v>
      </c>
      <c r="B391" s="47"/>
      <c r="C391" s="57"/>
      <c r="D391" s="48"/>
      <c r="E391" s="48"/>
      <c r="F391" s="48"/>
      <c r="G391" s="48" t="s">
        <v>16</v>
      </c>
      <c r="H391" s="48" t="s">
        <v>17</v>
      </c>
    </row>
    <row r="392" spans="1:8" ht="12.75">
      <c r="A392" s="48">
        <v>1</v>
      </c>
      <c r="B392" s="47" t="s">
        <v>18</v>
      </c>
      <c r="C392" s="57"/>
      <c r="D392" s="48"/>
      <c r="E392" s="48"/>
      <c r="F392" s="48"/>
      <c r="G392" s="48" t="s">
        <v>19</v>
      </c>
      <c r="H392" s="48" t="s">
        <v>20</v>
      </c>
    </row>
    <row r="393" spans="1:8" ht="12.75">
      <c r="A393" s="48">
        <v>2</v>
      </c>
      <c r="B393" s="57" t="s">
        <v>21</v>
      </c>
      <c r="C393" s="57"/>
      <c r="D393" s="48"/>
      <c r="E393" s="48"/>
      <c r="F393" s="48"/>
      <c r="G393" s="48" t="s">
        <v>22</v>
      </c>
      <c r="H393" s="48" t="s">
        <v>20</v>
      </c>
    </row>
    <row r="394" spans="1:8" ht="12.75">
      <c r="A394" s="48">
        <v>3</v>
      </c>
      <c r="B394" s="57" t="s">
        <v>23</v>
      </c>
      <c r="C394" s="57"/>
      <c r="D394" s="48"/>
      <c r="E394" s="48"/>
      <c r="F394" s="48"/>
      <c r="G394" s="48" t="s">
        <v>24</v>
      </c>
      <c r="H394" s="48" t="s">
        <v>20</v>
      </c>
    </row>
    <row r="395" spans="1:8" ht="12.75">
      <c r="A395" s="48"/>
      <c r="B395" s="57"/>
      <c r="C395" s="57"/>
      <c r="D395" s="48"/>
      <c r="E395" s="48"/>
      <c r="F395" s="48"/>
      <c r="G395" s="48"/>
      <c r="H395" s="48"/>
    </row>
    <row r="396" spans="1:8" ht="12.75">
      <c r="A396" s="48"/>
      <c r="B396" s="57"/>
      <c r="C396" s="57"/>
      <c r="D396" s="48"/>
      <c r="E396" s="48"/>
      <c r="F396" s="48"/>
      <c r="G396" s="48"/>
      <c r="H396" s="48"/>
    </row>
    <row r="397" spans="1:8" ht="12.75">
      <c r="A397" s="48"/>
      <c r="B397" s="57"/>
      <c r="C397" s="57"/>
      <c r="D397" s="48"/>
      <c r="E397" s="48"/>
      <c r="F397" s="48"/>
      <c r="G397" s="48"/>
      <c r="H397" s="48"/>
    </row>
    <row r="398" spans="1:8" ht="12.75">
      <c r="A398" s="47"/>
      <c r="B398" s="47"/>
      <c r="C398" s="48"/>
      <c r="D398" s="48"/>
      <c r="E398" s="48"/>
      <c r="F398" s="48"/>
      <c r="G398" s="48"/>
      <c r="H398" s="47"/>
    </row>
    <row r="399" spans="1:8" ht="12.75">
      <c r="A399" s="47"/>
      <c r="B399" s="47"/>
      <c r="C399" s="48"/>
      <c r="D399" s="48"/>
      <c r="E399" s="48"/>
      <c r="F399" s="48"/>
      <c r="G399" s="48"/>
      <c r="H399" s="47"/>
    </row>
    <row r="400" spans="1:8" ht="12.75">
      <c r="A400" s="45"/>
      <c r="B400" s="45"/>
      <c r="C400" s="46"/>
      <c r="D400" s="46"/>
      <c r="E400" s="46" t="s">
        <v>25</v>
      </c>
      <c r="F400" s="46"/>
      <c r="G400" s="46"/>
      <c r="H400" s="45"/>
    </row>
    <row r="401" spans="1:8" ht="12.75">
      <c r="A401" s="45"/>
      <c r="B401" s="45"/>
      <c r="C401" s="46"/>
      <c r="D401" s="46"/>
      <c r="E401" s="46"/>
      <c r="F401" s="46"/>
      <c r="G401" s="46"/>
      <c r="H401" s="45"/>
    </row>
    <row r="402" spans="1:8" ht="12.75">
      <c r="A402" s="48" t="s">
        <v>26</v>
      </c>
      <c r="B402" s="47" t="s">
        <v>27</v>
      </c>
      <c r="C402" s="48"/>
      <c r="D402" s="48"/>
      <c r="E402" s="48"/>
      <c r="F402" s="48"/>
      <c r="G402" s="48"/>
      <c r="H402" s="47"/>
    </row>
    <row r="403" spans="1:8" ht="12.75">
      <c r="A403" s="48">
        <v>1</v>
      </c>
      <c r="B403" s="47" t="s">
        <v>28</v>
      </c>
      <c r="C403" s="48"/>
      <c r="D403" s="48"/>
      <c r="E403" s="48"/>
      <c r="F403" s="48"/>
      <c r="G403" s="48"/>
      <c r="H403" s="47"/>
    </row>
    <row r="404" spans="1:8" ht="12.75">
      <c r="A404" s="48">
        <v>2</v>
      </c>
      <c r="B404" s="47" t="s">
        <v>29</v>
      </c>
      <c r="C404" s="48"/>
      <c r="D404" s="48"/>
      <c r="E404" s="48"/>
      <c r="F404" s="48"/>
      <c r="G404" s="48"/>
      <c r="H404" s="47"/>
    </row>
    <row r="405" spans="1:8" ht="12.75">
      <c r="A405" s="48">
        <v>2</v>
      </c>
      <c r="B405" s="47" t="s">
        <v>30</v>
      </c>
      <c r="C405" s="48"/>
      <c r="D405" s="48"/>
      <c r="E405" s="48"/>
      <c r="F405" s="48"/>
      <c r="G405" s="48"/>
      <c r="H405" s="47"/>
    </row>
    <row r="406" spans="1:8" ht="12.75">
      <c r="A406" s="48">
        <v>2</v>
      </c>
      <c r="B406" s="47" t="s">
        <v>31</v>
      </c>
      <c r="C406" s="48"/>
      <c r="D406" s="48"/>
      <c r="E406" s="48"/>
      <c r="F406" s="48"/>
      <c r="G406" s="48"/>
      <c r="H406" s="47"/>
    </row>
    <row r="407" spans="1:8" ht="12.75">
      <c r="A407" s="48">
        <v>3</v>
      </c>
      <c r="B407" s="47" t="s">
        <v>32</v>
      </c>
      <c r="C407" s="48"/>
      <c r="D407" s="48"/>
      <c r="E407" s="48"/>
      <c r="F407" s="48"/>
      <c r="G407" s="48"/>
      <c r="H407" s="47"/>
    </row>
    <row r="408" spans="1:8" ht="12.75">
      <c r="A408" s="48">
        <v>4</v>
      </c>
      <c r="B408" s="47" t="s">
        <v>33</v>
      </c>
      <c r="C408" s="48"/>
      <c r="D408" s="48"/>
      <c r="E408" s="48"/>
      <c r="F408" s="48"/>
      <c r="G408" s="48"/>
      <c r="H408" s="47"/>
    </row>
    <row r="409" spans="1:8" ht="12.75">
      <c r="A409" s="48">
        <v>4</v>
      </c>
      <c r="B409" s="47" t="s">
        <v>34</v>
      </c>
      <c r="C409" s="48"/>
      <c r="D409" s="48"/>
      <c r="E409" s="48"/>
      <c r="F409" s="48"/>
      <c r="G409" s="48"/>
      <c r="H409" s="47"/>
    </row>
    <row r="410" spans="1:8" ht="12.75">
      <c r="A410" s="48">
        <v>4</v>
      </c>
      <c r="B410" s="47" t="s">
        <v>35</v>
      </c>
      <c r="C410" s="48"/>
      <c r="D410" s="48"/>
      <c r="E410" s="48"/>
      <c r="F410" s="48"/>
      <c r="G410" s="48"/>
      <c r="H410" s="47"/>
    </row>
    <row r="411" spans="1:8" ht="12.75">
      <c r="A411" s="48">
        <v>5</v>
      </c>
      <c r="B411" s="47" t="s">
        <v>36</v>
      </c>
      <c r="C411" s="48"/>
      <c r="D411" s="48"/>
      <c r="E411" s="48"/>
      <c r="F411" s="48"/>
      <c r="G411" s="48"/>
      <c r="H411" s="47"/>
    </row>
    <row r="412" spans="1:8" ht="12.75">
      <c r="A412" s="48">
        <v>6</v>
      </c>
      <c r="B412" s="47" t="s">
        <v>37</v>
      </c>
      <c r="C412" s="48"/>
      <c r="D412" s="48"/>
      <c r="E412" s="48"/>
      <c r="F412" s="48"/>
      <c r="G412" s="48"/>
      <c r="H412" s="47"/>
    </row>
    <row r="413" spans="1:8" ht="12.75">
      <c r="A413" s="48">
        <v>7</v>
      </c>
      <c r="B413" s="47" t="s">
        <v>38</v>
      </c>
      <c r="C413" s="48"/>
      <c r="D413" s="48"/>
      <c r="E413" s="48"/>
      <c r="F413" s="48"/>
      <c r="G413" s="48"/>
      <c r="H413" s="47"/>
    </row>
    <row r="414" spans="1:8" ht="12.75">
      <c r="A414" s="47"/>
      <c r="B414" s="47"/>
      <c r="C414" s="48"/>
      <c r="D414" s="48"/>
      <c r="E414" s="48"/>
      <c r="F414" s="48"/>
      <c r="G414" s="48"/>
      <c r="H414" s="47"/>
    </row>
    <row r="415" spans="1:8" ht="12.75">
      <c r="A415" s="47"/>
      <c r="B415" s="47"/>
      <c r="C415" s="48"/>
      <c r="D415" s="48"/>
      <c r="E415" s="48"/>
      <c r="F415" s="48"/>
      <c r="G415" s="48"/>
      <c r="H415" s="47"/>
    </row>
    <row r="416" spans="1:8" ht="12.75">
      <c r="A416" s="47"/>
      <c r="B416" s="47"/>
      <c r="C416" s="48"/>
      <c r="D416" s="48"/>
      <c r="E416" s="48"/>
      <c r="F416" s="48"/>
      <c r="G416" s="48"/>
      <c r="H416" s="47"/>
    </row>
    <row r="417" spans="1:8" ht="12.75">
      <c r="A417" s="47"/>
      <c r="B417" s="47"/>
      <c r="C417" s="48"/>
      <c r="D417" s="48"/>
      <c r="E417" s="48"/>
      <c r="F417" s="48"/>
      <c r="G417" s="48"/>
      <c r="H417" s="47"/>
    </row>
    <row r="418" spans="1:8" ht="12.75">
      <c r="A418" s="47"/>
      <c r="B418" s="47"/>
      <c r="C418" s="48"/>
      <c r="D418" s="48"/>
      <c r="E418" s="48"/>
      <c r="F418" s="48"/>
      <c r="G418" s="48"/>
      <c r="H418" s="47"/>
    </row>
  </sheetData>
  <mergeCells count="1">
    <mergeCell ref="D364:E36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Superficialité Salutaire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SUBTIL Antonin</dc:creator>
  <cp:keywords/>
  <dc:description/>
  <cp:lastModifiedBy>Utilisateur</cp:lastModifiedBy>
  <dcterms:created xsi:type="dcterms:W3CDTF">2006-02-11T15:15:18Z</dcterms:created>
  <dcterms:modified xsi:type="dcterms:W3CDTF">2011-05-24T20:47:18Z</dcterms:modified>
  <cp:category/>
  <cp:version/>
  <cp:contentType/>
  <cp:contentStatus/>
</cp:coreProperties>
</file>